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0" windowWidth="17040" windowHeight="7665" activeTab="0"/>
  </bookViews>
  <sheets>
    <sheet name="Hoja1" sheetId="1" r:id="rId1"/>
    <sheet name="Hoja2" sheetId="2" r:id="rId2"/>
    <sheet name="Hoja3" sheetId="3" r:id="rId3"/>
    <sheet name="Hoja4" sheetId="4" r:id="rId4"/>
  </sheets>
  <definedNames>
    <definedName name="Z_001358B9_2918_4B13_968D_0537FFE78289_.wvu.FilterData" localSheetId="0" hidden="1">'Hoja1'!$A$7:$V$42</definedName>
    <definedName name="Z_02631DCD_2FBE_45C3_B9C8_E4E6C75B79FF_.wvu.FilterData" localSheetId="0" hidden="1">'Hoja1'!$A$7:$V$42</definedName>
    <definedName name="Z_07C76F54_ABFB_4E10_9B5F_35D3A35359ED_.wvu.FilterData" localSheetId="0" hidden="1">'Hoja1'!$A$7:$V$42</definedName>
    <definedName name="Z_0D31F655_5733_48AE_BE57_1767ABBE4C2A_.wvu.FilterData" localSheetId="0" hidden="1">'Hoja1'!$A$7:$V$42</definedName>
    <definedName name="Z_11A45860_46FE_474C_A002_6DEDD317338C_.wvu.FilterData" localSheetId="0" hidden="1">'Hoja1'!$A$7:$V$42</definedName>
    <definedName name="Z_124D8739_140E_43A6_A196_196C1040A645_.wvu.FilterData" localSheetId="0" hidden="1">'Hoja1'!$A$7:$V$42</definedName>
    <definedName name="Z_13725349_A8C5_4DDC_B1FF_8AB741DD1F45_.wvu.FilterData" localSheetId="0" hidden="1">'Hoja1'!$A$7:$V$42</definedName>
    <definedName name="Z_20EDDE69_BD8D_4F4D_ABAD_A7135ABECD3D_.wvu.FilterData" localSheetId="0" hidden="1">'Hoja1'!$A$7:$V$42</definedName>
    <definedName name="Z_210856A3_9B79_4A1D_84D8_B66CA2C99A5C_.wvu.FilterData" localSheetId="0" hidden="1">'Hoja1'!$A$7:$V$42</definedName>
    <definedName name="Z_24B67CE1_0682_43DF_BB56_CC863B301C13_.wvu.FilterData" localSheetId="0" hidden="1">'Hoja1'!$A$7:$V$42</definedName>
    <definedName name="Z_29F476CF_6413_4DCA_A298_829BC5E280C2_.wvu.FilterData" localSheetId="0" hidden="1">'Hoja1'!$A$7:$V$42</definedName>
    <definedName name="Z_2D809659_7630_491B_AFFF_2C1DBC4A78D8_.wvu.FilterData" localSheetId="0" hidden="1">'Hoja1'!$A$7:$V$42</definedName>
    <definedName name="Z_2FF26ADE_C482_42FB_B1B1_D87A743A30C5_.wvu.FilterData" localSheetId="0" hidden="1">'Hoja1'!$A$7:$V$42</definedName>
    <definedName name="Z_31A8B823_FD1B_433C_861F_20D043304B1A_.wvu.FilterData" localSheetId="0" hidden="1">'Hoja1'!$A$7:$V$42</definedName>
    <definedName name="Z_31D8BE22_4F30_4C77_999F_94536DF277F5_.wvu.FilterData" localSheetId="0" hidden="1">'Hoja1'!$A$7:$V$42</definedName>
    <definedName name="Z_358C0C46_878C_43C1_929B_D1A65A229698_.wvu.FilterData" localSheetId="0" hidden="1">'Hoja1'!$A$7:$Z$33</definedName>
    <definedName name="Z_3C11BC83_139A_4458_A9EF_D7623D96C67A_.wvu.FilterData" localSheetId="0" hidden="1">'Hoja1'!$A$7:$V$42</definedName>
    <definedName name="Z_3CA84B38_6CAA_4417_AA5E_5B5857E00E78_.wvu.FilterData" localSheetId="0" hidden="1">'Hoja1'!$A$7:$V$42</definedName>
    <definedName name="Z_3CAAF006_D795_47AF_B6AE_E89B7EC8A2F9_.wvu.FilterData" localSheetId="0" hidden="1">'Hoja1'!$A$7:$V$42</definedName>
    <definedName name="Z_4033D138_F02E_4E5E_97C0_11475E1293CB_.wvu.FilterData" localSheetId="0" hidden="1">'Hoja1'!$A$7:$V$42</definedName>
    <definedName name="Z_41916DDB_80A5_4B0F_B0EC_33FCACC135E6_.wvu.FilterData" localSheetId="0" hidden="1">'Hoja1'!$A$7:$V$42</definedName>
    <definedName name="Z_49509633_582F_4F71_9DCF_239ECA54FE05_.wvu.FilterData" localSheetId="0" hidden="1">'Hoja1'!$A$7:$V$42</definedName>
    <definedName name="Z_4AB7EBE9_5153_421C_9BE7_BA04F397BB75_.wvu.FilterData" localSheetId="0" hidden="1">'Hoja1'!$A$7:$V$42</definedName>
    <definedName name="Z_5493A6E0_1D32_4504_8DAB_36DC08159FFD_.wvu.FilterData" localSheetId="0" hidden="1">'Hoja1'!$A$7:$V$42</definedName>
    <definedName name="Z_57AB817A_0636_4892_8568_75BBE91A992B_.wvu.FilterData" localSheetId="0" hidden="1">'Hoja1'!$A$7:$V$42</definedName>
    <definedName name="Z_5CA35235_0C41_47C1_972E_4D263FC1FAB5_.wvu.FilterData" localSheetId="0" hidden="1">'Hoja1'!$A$7:$V$42</definedName>
    <definedName name="Z_67A086B3_9616_4573_AEEB_64D2E0870C4C_.wvu.FilterData" localSheetId="0" hidden="1">'Hoja1'!$A$7:$V$42</definedName>
    <definedName name="Z_688D25CD_98A9_47AE_B353_1B3956D95486_.wvu.FilterData" localSheetId="0" hidden="1">'Hoja1'!$A$7:$V$42</definedName>
    <definedName name="Z_7165841C_8D13_4236_82C9_FEDA3871F571_.wvu.FilterData" localSheetId="0" hidden="1">'Hoja1'!$A$7:$V$42</definedName>
    <definedName name="Z_7ACEC2DD_332B_400B_8903_0EA32A8A097C_.wvu.FilterData" localSheetId="0" hidden="1">'Hoja1'!$A$7:$V$42</definedName>
    <definedName name="Z_7C68E384_21BF_4863_BCB0_A14B212BE09B_.wvu.FilterData" localSheetId="0" hidden="1">'Hoja1'!$A$7:$V$42</definedName>
    <definedName name="Z_7F9FE5E2_4887_4B54_995A_F31A8FA0C7B8_.wvu.FilterData" localSheetId="0" hidden="1">'Hoja1'!$A$7:$V$42</definedName>
    <definedName name="Z_815607D4_EF82_4438_8BFC_3A3317071FA0_.wvu.FilterData" localSheetId="0" hidden="1">'Hoja1'!$A$7:$V$42</definedName>
    <definedName name="Z_83E34B7C_6DC6_40CD_B1D8_43347BDAB13F_.wvu.FilterData" localSheetId="0" hidden="1">'Hoja1'!$A$7:$V$42</definedName>
    <definedName name="Z_8621D34A_B532_4BFA_AC76_DACAB94EC184_.wvu.FilterData" localSheetId="0" hidden="1">'Hoja1'!$A$7:$V$42</definedName>
    <definedName name="Z_8FA34525_8549_4A16_8D0D_3325D4647030_.wvu.FilterData" localSheetId="0" hidden="1">'Hoja1'!$A$7:$V$42</definedName>
    <definedName name="Z_8FEC3912_7EEA_46E5_B6A3_740081B2C21E_.wvu.FilterData" localSheetId="0" hidden="1">'Hoja1'!$A$7:$V$42</definedName>
    <definedName name="Z_92453F9F_A6D7_4F47_B2DC_75E9EE7494D2_.wvu.FilterData" localSheetId="0" hidden="1">'Hoja1'!$A$7:$V$42</definedName>
    <definedName name="Z_93F4D63D_0469_4601_8839_66DFDE7284CF_.wvu.FilterData" localSheetId="0" hidden="1">'Hoja1'!$A$7:$V$42</definedName>
    <definedName name="Z_A350A8BA_5DE2_419C_ADD5_E6760259349F_.wvu.FilterData" localSheetId="0" hidden="1">'Hoja1'!$A$7:$V$42</definedName>
    <definedName name="Z_A518835E_ACAD_4CEE_A086_2C93B855E70D_.wvu.FilterData" localSheetId="0" hidden="1">'Hoja1'!$A$7:$V$42</definedName>
    <definedName name="Z_A587C552_A03B_4AC8_9EE4_E883E190A8AC_.wvu.FilterData" localSheetId="0" hidden="1">'Hoja1'!$A$7:$V$42</definedName>
    <definedName name="Z_ABCC65F4_21BC_4412_9FEC_E30BBDC6D04D_.wvu.FilterData" localSheetId="0" hidden="1">'Hoja1'!$A$7:$V$42</definedName>
    <definedName name="Z_B081BC37_6EEB_45A8_8E96_DE3A4EF8F818_.wvu.FilterData" localSheetId="0" hidden="1">'Hoja1'!$A$7:$V$42</definedName>
    <definedName name="Z_B132B81F_0344_4ACA_BA92_DC2BDE6132B8_.wvu.FilterData" localSheetId="0" hidden="1">'Hoja1'!$A$7:$V$42</definedName>
    <definedName name="Z_B4597CA2_6894_4CDF_AE3D_58134BCE08FB_.wvu.FilterData" localSheetId="0" hidden="1">'Hoja1'!$A$7:$V$42</definedName>
    <definedName name="Z_B6D66003_497F_46B4_BABB_D7229C6F44A9_.wvu.FilterData" localSheetId="0" hidden="1">'Hoja1'!$A$7:$V$42</definedName>
    <definedName name="Z_BFF791EF_C68F_41CE_9A86_62EC5FC9FB1F_.wvu.FilterData" localSheetId="0" hidden="1">'Hoja1'!$A$7:$V$42</definedName>
    <definedName name="Z_C12DA014_78A9_4415_9D9C_53BE4A668920_.wvu.FilterData" localSheetId="0" hidden="1">'Hoja1'!$A$7:$V$42</definedName>
    <definedName name="Z_C3C3203B_8290_4555_B649_E16E48E9C7CC_.wvu.FilterData" localSheetId="0" hidden="1">'Hoja1'!$A$7:$V$42</definedName>
    <definedName name="Z_C5787558_4554_4DC0_9D61_0139A77F001E_.wvu.FilterData" localSheetId="0" hidden="1">'Hoja1'!$A$7:$V$42</definedName>
    <definedName name="Z_CB20D578_3502_45A6_A3CA_EB85BAAF25C5_.wvu.FilterData" localSheetId="0" hidden="1">'Hoja1'!$A$7:$V$42</definedName>
    <definedName name="Z_CD3200B4_97E2_4485_919F_BD0A6F90C489_.wvu.FilterData" localSheetId="0" hidden="1">'Hoja1'!$A$7:$V$42</definedName>
    <definedName name="Z_CD33B25B_FC76_41DB_8BCB_6B1694E1D8EA_.wvu.FilterData" localSheetId="0" hidden="1">'Hoja1'!$A$7:$V$42</definedName>
    <definedName name="Z_D19034E0_6191_47B4_8706_1EADE234D5F7_.wvu.FilterData" localSheetId="0" hidden="1">'Hoja1'!$A$7:$V$42</definedName>
    <definedName name="Z_DF7F5A00_B3F1_4E4C_A73E_B13297204159_.wvu.FilterData" localSheetId="0" hidden="1">'Hoja1'!$A$7:$V$42</definedName>
    <definedName name="Z_E403ADC6_5C50_4CE5_953A_870B5C5DEB77_.wvu.FilterData" localSheetId="0" hidden="1">'Hoja1'!$A$7:$V$42</definedName>
    <definedName name="Z_E410FEAA_082E_4377_8290_34A759FB76C1_.wvu.FilterData" localSheetId="0" hidden="1">'Hoja1'!$A$7:$V$42</definedName>
    <definedName name="Z_EBD74FC1_A497_4058_91ED_AB085F8C7413_.wvu.FilterData" localSheetId="0" hidden="1">'Hoja1'!$A$7:$V$42</definedName>
    <definedName name="Z_EBD9B625_6052_4723_A4B5_EFA2568220EE_.wvu.FilterData" localSheetId="0" hidden="1">'Hoja1'!$A$7:$V$42</definedName>
    <definedName name="Z_EC9B266E_7DEC_4E52_BEAD_0305FC8A4EAF_.wvu.FilterData" localSheetId="0" hidden="1">'Hoja1'!$A$7:$V$42</definedName>
    <definedName name="Z_ECCEFB19_4AF4_4B81_B49D_3D5F8C4D6A07_.wvu.FilterData" localSheetId="0" hidden="1">'Hoja1'!$A$7:$V$42</definedName>
    <definedName name="Z_F0286229_8701_43FE_B9AB_ACB1DBC9B273_.wvu.FilterData" localSheetId="0" hidden="1">'Hoja1'!$A$7:$V$42</definedName>
    <definedName name="Z_F0EE1A38_D715_415D_9E0E_5C367CFF63E3_.wvu.FilterData" localSheetId="0" hidden="1">'Hoja1'!$A$7:$V$42</definedName>
    <definedName name="Z_F17381D4_D4EE_468A_8543_67F38D5DE3DF_.wvu.FilterData" localSheetId="0" hidden="1">'Hoja1'!$A$7:$V$42</definedName>
    <definedName name="Z_F2BD79D2_07C2_4E2F_8418_1289C4C296C2_.wvu.FilterData" localSheetId="0" hidden="1">'Hoja1'!$A$7:$V$42</definedName>
    <definedName name="Z_F38ECB42_3AEC_491C_9A6A_17888CF4D669_.wvu.FilterData" localSheetId="0" hidden="1">'Hoja1'!$A$7:$V$42</definedName>
    <definedName name="Z_F8F5EB6E_7E45_4AA7_9EC0_298AFD441E51_.wvu.FilterData" localSheetId="0" hidden="1">'Hoja1'!$A$7:$V$42</definedName>
    <definedName name="Z_F9FA097E_2941_445B_9686_7EDBBACB70BC_.wvu.FilterData" localSheetId="0" hidden="1">'Hoja1'!$A$7:$V$42</definedName>
    <definedName name="Z_FB244C91_ABC6_4B59_BA8A_F9C97ECE66ED_.wvu.FilterData" localSheetId="0" hidden="1">'Hoja1'!$A$7:$V$42</definedName>
    <definedName name="Z_FC990234_4083_45FD_BA1F_A27BEAFE3FE3_.wvu.FilterData" localSheetId="0" hidden="1">'Hoja1'!$A$7:$V$42</definedName>
    <definedName name="Z_FEFBE915_F10D_449E_B7B8_B5D391648E94_.wvu.FilterData" localSheetId="0" hidden="1">'Hoja1'!$A$7:$V$42</definedName>
  </definedNames>
  <calcPr fullCalcOnLoad="1"/>
</workbook>
</file>

<file path=xl/sharedStrings.xml><?xml version="1.0" encoding="utf-8"?>
<sst xmlns="http://schemas.openxmlformats.org/spreadsheetml/2006/main" count="636" uniqueCount="299">
  <si>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</si>
  <si>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</si>
  <si>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</si>
  <si>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</si>
  <si>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</si>
  <si>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</si>
  <si>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</si>
  <si>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</si>
  <si>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</si>
  <si>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</si>
  <si>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</si>
  <si>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</si>
  <si>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</si>
  <si>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</si>
  <si>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</si>
  <si>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</si>
  <si>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</si>
  <si>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</si>
  <si>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</si>
  <si>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</si>
  <si>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</si>
  <si>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</si>
  <si>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</si>
  <si>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</si>
  <si>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</si>
  <si>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</si>
  <si>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</si>
  <si>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</si>
  <si>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</si>
  <si>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</si>
  <si>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</si>
  <si>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DIRECCIONAMIENTO ESTRATÉGICO</t>
  </si>
  <si>
    <t>EFICACIA</t>
  </si>
  <si>
    <t>EFECTIVIDAD</t>
  </si>
  <si>
    <t>EDES01</t>
  </si>
  <si>
    <t>95%</t>
  </si>
  <si>
    <t>100%</t>
  </si>
  <si>
    <t>GESTIÓN DE SERVICIOS DE SALUD</t>
  </si>
  <si>
    <t>EFICIENCIA</t>
  </si>
  <si>
    <t>EGSS01</t>
  </si>
  <si>
    <t>GESTIÓN DE PRESTACIONES ECONÓMICAS</t>
  </si>
  <si>
    <t>EGPE01</t>
  </si>
  <si>
    <t>GESTIÓN DE BIENES TRANSFERIDOS</t>
  </si>
  <si>
    <t>EGBT01</t>
  </si>
  <si>
    <t>COMERCIALIZACION DE BIENES  TRANSFERIDOS</t>
  </si>
  <si>
    <t>GESTIÓN DE SERVICIOS ADMINISTRATIVOS</t>
  </si>
  <si>
    <t>EGSA01</t>
  </si>
  <si>
    <t>EGSA02</t>
  </si>
  <si>
    <t>EGSA03</t>
  </si>
  <si>
    <t>GESTIÓN DE TALENTO HUMANO</t>
  </si>
  <si>
    <t>EGRF01</t>
  </si>
  <si>
    <t>EGRF02</t>
  </si>
  <si>
    <t>EGRF03</t>
  </si>
  <si>
    <t>EGRF04</t>
  </si>
  <si>
    <t>GESTIÓN DE COBRO</t>
  </si>
  <si>
    <t>EGCB01</t>
  </si>
  <si>
    <t>ASISTENCIA JURÍDICA</t>
  </si>
  <si>
    <t>GESTIÓN DOCUMENTAL</t>
  </si>
  <si>
    <t>EFICIACIA</t>
  </si>
  <si>
    <t>EGDO01</t>
  </si>
  <si>
    <t>MEDICIÓN Y MEJORA</t>
  </si>
  <si>
    <t>EMYM01</t>
  </si>
  <si>
    <t>EMYM02</t>
  </si>
  <si>
    <t>EMYM03</t>
  </si>
  <si>
    <t>DESEMPEÑO DEL SISTEMA INTEGRAL DE GESTIÓN</t>
  </si>
  <si>
    <t>SEGUIMIENTO Y EVALUACIÓN INDEPENDIENTE</t>
  </si>
  <si>
    <t>ESEI01</t>
  </si>
  <si>
    <t>EJECUCION  PRESUPUESTAL DE GASTOS DE FUNCIONAMIENTO</t>
  </si>
  <si>
    <t>EJECUCION  PRESUPUESTO DE INGRESOS</t>
  </si>
  <si>
    <t>VERSION 3.0</t>
  </si>
  <si>
    <t>FECHA DE ACTUALIZACIÓN:  24 DE JUNIO DE 2010</t>
  </si>
  <si>
    <t>SISTEMA INTEGRAL DE GESTIÓN ( MECI - CALIDAD)</t>
  </si>
  <si>
    <t>APLICACIÓN DE NOVEDADES DE NÓMINA - FERROCARRILES</t>
  </si>
  <si>
    <t>EAJU02</t>
  </si>
  <si>
    <t>INDICE DE PERCEPCIÓN DE AUDIENCIA PÚBLICA DE RENDICIÓN DE CUENTAS</t>
  </si>
  <si>
    <t>&gt;=50% y  ; &lt;71</t>
  </si>
  <si>
    <t>OPORTUNIDAD EN LA ATENCIÓN DE TRAMITES</t>
  </si>
  <si>
    <t>PORCENTAJE DE CARTERA VENCIDA</t>
  </si>
  <si>
    <t>PORCENTAJE DE CUMPLIMIENTO DEL PLAN DE MEJORAMIENTO</t>
  </si>
  <si>
    <t>NIVEL DE CUMPLIMIENTO DEL PLAN  DE MANEJO DE RIESGOS</t>
  </si>
  <si>
    <t>GESTIÓN DE TIC´S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</si>
  <si>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</si>
  <si>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</si>
  <si>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</si>
  <si>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</si>
  <si>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</si>
  <si>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</si>
  <si>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</si>
  <si>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</si>
  <si>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</si>
  <si>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</si>
  <si>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</si>
  <si>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</si>
  <si>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</si>
  <si>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</si>
  <si>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</si>
  <si>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</si>
  <si>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</si>
  <si>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</si>
  <si>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</si>
  <si>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</si>
  <si>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</si>
  <si>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</si>
  <si>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</si>
  <si>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ATENCIÓN AL CIUDADANO</t>
  </si>
  <si>
    <t>SEGUIMIENTO A LA ADMINISTRACIÓN DE LOS ARCHIVOS DE GESTIÓN DEL FPS - FCN</t>
  </si>
  <si>
    <t>EGTS01</t>
  </si>
  <si>
    <t>PRESTACIÓN Y CONTROL SERVICIO DE TRANSPORTE</t>
  </si>
  <si>
    <t>AMBIENTAL</t>
  </si>
  <si>
    <t>ADMINISTRACIÓN Y CONTROL DE SERVICIOS PUBLICOS</t>
  </si>
  <si>
    <t xml:space="preserve">ASEGURAMIENTO Y CUSTODIA DE BIENES </t>
  </si>
  <si>
    <t>PUBLICACIONES DE CONTRATOS EN LA PAGINA WEB.</t>
  </si>
  <si>
    <t>REPRESENTACION DE LA ENTIDAD CONFERIDA POR EL  REPRESENTANTE LEGAL.</t>
  </si>
  <si>
    <t>INFORMES PRESENTADOS A ENTES DE CONTROL</t>
  </si>
  <si>
    <t>EGSA04</t>
  </si>
  <si>
    <t>GESTIÓN DE RECURSOS FINANCIEROS (TESORERIA)</t>
  </si>
  <si>
    <t>GESTIÓN DE RECURSOS FINANCIEROS (PRESUPUESTO)</t>
  </si>
  <si>
    <t>EJECUCIÓN DEL PAC GASTOS DE PERSONAL</t>
  </si>
  <si>
    <t>EJECUCIÓN DEL PAC GASTOS GENERALES</t>
  </si>
  <si>
    <t>EJECUCIÓN DEL PAC DE TRANSFERENCIAS</t>
  </si>
  <si>
    <t>EGRF05</t>
  </si>
  <si>
    <t>PRESTACIÓN  Y CONTROL DEL SERVICIO DE FOTOCOPIADO</t>
  </si>
  <si>
    <t>GESTIÓN DE RECURSOS FINANCIEROS (CONTABILIDAD)</t>
  </si>
  <si>
    <t>EGRF06</t>
  </si>
  <si>
    <t>(PRESENTACIÓN OPORTUNA DE ESTADOS FINANCIEROS / ESTADOS FINANCIEROS A PRESENTAR)*100</t>
  </si>
  <si>
    <t>PUBLICACIÓN DE INFORMACION EN MEDIOS ELECTRONICOS</t>
  </si>
  <si>
    <t>PORCENTAJE</t>
  </si>
  <si>
    <t>ANUAL</t>
  </si>
  <si>
    <t>(No DE SOLICITUDES ATENDIDAS EN TÉRMINOS  DE OPORTUNIDAD / No TOTAL DE SOLICITUDES  RADICADAS DURANTE EL PERIODO EVALUADO)* 100</t>
  </si>
  <si>
    <t>SEMESTRAL</t>
  </si>
  <si>
    <t xml:space="preserve">% META (RESULTADO / META) </t>
  </si>
  <si>
    <t xml:space="preserve">FORTALECER LOS MECANISMOS DE COMUNICACIÓN ORGANIZACIONAL E INFORMATIVA PARA PROYECTAR LOS RESULTADOS DE LA GESTIÓN DE LA ENTIDAD. </t>
  </si>
  <si>
    <t>SER MODELO DE GESTIÓN PÚBLICA EN EL SECTOR SOCIAL.</t>
  </si>
  <si>
    <t xml:space="preserve">CUMPLIMIENTO PROCESO  DE COMPENSACIÓN  </t>
  </si>
  <si>
    <t>Generar las nóminas de Pensionados aplicando el 100% de las novedades con oportunidad, eficiencia y eficacia.</t>
  </si>
  <si>
    <t>FORTALECER LA  ADMINISTRACIÓN DE LOS BIENES DE LA ENTIDAD Y LA ÓPTIMA GESTIÓN DE LOS RECURSOS.</t>
  </si>
  <si>
    <t>(No DE BIENES ASEGURADOS / No DE BIENES ASEGURAR)*100</t>
  </si>
  <si>
    <t>(No DE RUTAS PROGRAMADAS Y CUMPLIDAS EFICAZMENTE / No DE RUTAS PROGRAMADAS)*100</t>
  </si>
  <si>
    <t>(No DE SERVICIOS TRAMITADOS OPORTUNAMENTE / No DE SERVICIOS A TRAMITAR) * 100</t>
  </si>
  <si>
    <t>Diseñar, Desarrollar y Mantener los planes de gestión humana, en procura de fortalecer la administración del talento humano del FPS.</t>
  </si>
  <si>
    <t xml:space="preserve">PORCENTAJE </t>
  </si>
  <si>
    <t>Optimizar los recursos presupuestales, para satisfacer oportunamente las necesidades de funcionamiento.</t>
  </si>
  <si>
    <t>(VALOR  TOTAL DE COMPROMISOS / AFORO VIGENTE)*100</t>
  </si>
  <si>
    <t>(VALOR  TOTAL DEL RECAUDO EFECTIVO / AFORO VIGENTE)*100</t>
  </si>
  <si>
    <t>(VALOR TOTAL DE PAGOS REALIZADOS MENSUALMENTE CON CARGO AL PAC ASIGNADO / VALOR TOTAL DEL PAC ASIGNADO) *100</t>
  </si>
  <si>
    <t>(VALOR TOTAL DE PAGOS REALIZADOS MENSUALMENTE CON CARGO AL PAC ASIGNADO / VALOR  TOTAL DEL PAC ASIGNADO) *100</t>
  </si>
  <si>
    <t>(VALOR DE LA CARTERA VENCIDA / VALOR TOTAL DE LA CARTERA DE LA ENTIDAD)*100</t>
  </si>
  <si>
    <t>(No DE SOLICITUDES DE PUBLICACIÓN EN MEDIOS ELECTRÓNICOS ATENDIDAS / No DE SOLICITUDES DE PUBLICACIÓN RECIBIDAS)*100</t>
  </si>
  <si>
    <t>PROMEDIO DE LOS RESULTADOS  DE LOS INDICADORES  ESTRATÉGICOS</t>
  </si>
  <si>
    <t>(No DE ENCUESTAS CON CALIFICACIÓN SATISFACTORIA / No TOTAL DE  ENCUESTAS APLICADAS)*100</t>
  </si>
  <si>
    <t>(No TOTAL DE NOVEDADES APLICADAS EN LA NÓMINA / No DE SOLICITUDES DE NOVEDADES DE NÓMINA PRESENTADAS) *100</t>
  </si>
  <si>
    <t>Fortalecer el proceso de comunicación del Fondo Pasivo Social de FCN,  a través de los componentes de comunicación organizacional e informativa para mejorar la interacción interna y externa de la Entidad y favorecer el logro de sus objetivos institucionales.</t>
  </si>
  <si>
    <t>Dar respuesta oportuna a las solicitudes, reclamos y sugerencias de nuestros usuarios.</t>
  </si>
  <si>
    <t>EAAC01</t>
  </si>
  <si>
    <t>GARANTIZAR LA PRESTACIÓN DE LOS SERVICIOS DE SALUD, QUE REQUIERAN NUESTROS AFILIADOS A TRAVÉS DE LA EFECTIVA ADMINISTRACIÓN DE LOS MISMOS.</t>
  </si>
  <si>
    <t>Brindar a nuestros usuarios calidad, eficiencia y oportunidad en la prestación de los Servicios de Salud.</t>
  </si>
  <si>
    <t>RECONOCER LAS PRESTACIONES ECONÓMICAS DE ACUERDO CON EL MARCO LEGAL Y ORDENAR EL RESPECTIVO PAGO.</t>
  </si>
  <si>
    <t>Adelentar tareas de soporte para el desarrollo de las funciones de la entidad y para la proteccion de sus bienes.</t>
  </si>
  <si>
    <t>Desarrollar  el proceso de contratación garantizando el cumplimiento de las fases respectivas y la satisfacción de  las necesidades de la Entidad.</t>
  </si>
  <si>
    <t>Revisión y mejoramiento continuo de los procesos y procedimientos de la entidad, con el fin de optimizar la atención al usuario interno y externo.</t>
  </si>
  <si>
    <t>Revisión y mejoramiento continuo de los procesos y procedimientos de la entidad, con el fin de optimizar la atención al ciudadano interno y externo.</t>
  </si>
  <si>
    <t>FORTALECER LA ADMINISTRACIÓN DE LOS BIENES DE LA ENTIDAD Y LA ÓPTIMA GESTIÓN DE LOS RECURSOS.</t>
  </si>
  <si>
    <t>Fortalecer la reorganización financiera.</t>
  </si>
  <si>
    <t>ADMINISTRACION DE LA INFORMACIÓN CONTABLE</t>
  </si>
  <si>
    <t>Ejercitar o impugnar las acciones judiciales y administrativas necesarias para la defensa y protección de los intereses de la nación y del Fondo mismo.</t>
  </si>
  <si>
    <t>Fortalecer la reorganización administrativa del FPS.</t>
  </si>
  <si>
    <t>EGTH01</t>
  </si>
  <si>
    <t>MANTENER UN SISTEMA DE INFORMACIÓN EN LÍNEA CONFIABLE PARA TODOS LOS USUARIOS DEL FPS Y CIUDADANOS, QUE PERMITA UNA RETROALIMENTACIÓN CONSTANTE.</t>
  </si>
  <si>
    <t>Fortalecer el Sistema de Gestión Documental.</t>
  </si>
  <si>
    <t>Actualizar y sostener la plataforma tecnológica y los sistemas de información conforme a los requerimientos de la entidad.</t>
  </si>
  <si>
    <t>Garantizar el seguimiento a los planes institucionales para el mejoramiento continuo de la entidad.</t>
  </si>
  <si>
    <t>(SUMATORIA DEL % DE CUMPLIMIENTO DE LAS METAS VENCIDAS / No TOTAL DE METAS VENCIDAS)</t>
  </si>
  <si>
    <t>Diseñar un sistema de medición de la gestión a nivel estratégico, de procesos y dependencias.</t>
  </si>
  <si>
    <t>Responder oportunamente a las solicitudes de información  de los Entes de Control, usuarios internos y externos</t>
  </si>
  <si>
    <t>(No. DE  DECLARACIONES DE GIRO Y COMPENSACIÓN PROCESOS DE GIRO Y COMPENSACIÓN ANALIZADAS Y CONTESTADAS / No. DE  PROCESOS DE GIRO Y COMPENSACIÓN RECIBIDAS)*100</t>
  </si>
  <si>
    <t>(No DE INFORMES PRESENTADOS OPORTUNAMENTE / No DE INFORMES A PRESENTAR A ENTES DE CONTROL)*100</t>
  </si>
  <si>
    <t>DIVULGACIÓN AUDIENCIA PÚBLICA DE RENDICIÓN DE CUENTAS</t>
  </si>
  <si>
    <t>EDES02</t>
  </si>
  <si>
    <t>(No. DE INFORMES DE GESTIÓN PÚBLICADOS EN LA PÁGINA WEB / No. DE AUDIENCIAS PÚBLICAS REALIZADAS)*100</t>
  </si>
  <si>
    <t>(No DE AUDIENCIAS JUDICIALES ATENDIDAS / No DE AUDIENCIAS JUDICIALES CELEBRADAS)*100</t>
  </si>
  <si>
    <t>(No DE CONTRATOS MENSUALES ENVIADOS PARA PUBLICAR  EN LA PÁGINA WEB / No DE CONTRATOS CELEBRADOS MENSUALES)*100</t>
  </si>
  <si>
    <t>PUBLICACIÓN DE PROCESOS CONTRACTUALES</t>
  </si>
  <si>
    <t>(TOTAL DE PROCESOS CONTRACTUALES ABIERTOS / No. DE PROCESOS CONTRACTUALES PUBLICADOS EN EL SECOP)</t>
  </si>
  <si>
    <t>EAJU03</t>
  </si>
  <si>
    <t>(No. DE COPIAS SACADAS EN EL SEMESTRE ANTERIOR - No DE COPIAS SACADAS EN EL SEMESTRE ACTUAL)*100</t>
  </si>
  <si>
    <t>ECONOMIA</t>
  </si>
  <si>
    <t>(No. DE DEPENDENCIAS QUE ADMINISTRAN ADECUADAMENTE SU ARCHIVOS DE GESTIÓN / No. TOTAL DE DEPENDENCIAS A REALIZARLE SEGUIMIENTO)*100</t>
  </si>
  <si>
    <t>SER MODELO DE GESTIÓN PÚBLICA EN EL SECTOR SOCIAL</t>
  </si>
  <si>
    <t>3.7</t>
  </si>
  <si>
    <t>Diseñar, Desarrollar y Mantener los planes de gestión humana, en procura de fortalecer la administración del talento humano del FPS</t>
  </si>
  <si>
    <t>IMPACTO DE CAPACITACIONES</t>
  </si>
  <si>
    <t xml:space="preserve"> (No. DEFUNCIONARIOS QUE APLICAN LOS CONOCIMIENTOS ADQUIRIDOS EN LAS CAPACITACIONES / No DE FUNCIONARIOS CAPACITADOS Y ENCUESTADOS)*100</t>
  </si>
  <si>
    <t xml:space="preserve">El Impacto de las capacitaciones desarrolladas durante el I semestre de 2014 fue del 94%; por cuanto  en 289 de las 306 encuestas aplicadas se manifestó tanto por los funcionarios que asistieron a las capacitaciones como por los jefes o coordinadores de los mismos, que se están aplicando los conocimientos o habilidades aprendidos durante las capacitaciones en sus puestos de trabajo.  </t>
  </si>
  <si>
    <t>EGTH02</t>
  </si>
  <si>
    <t>NIVEL DE SATISFACCIÓN DE LOS FUNCIONARIOS CON EL PLAN DE BIENESTAR SOCIAL</t>
  </si>
  <si>
    <t>(No DE EVENTOS DE BIENESTAR CON EVALUACION SATISFACTORIA / No DE EVENTOS DE BIENESTAR DESARROLLADOS)*100</t>
  </si>
  <si>
    <t>El Nivel de Satisfacción de los funcionarios con respecto al Plan de Bienestar Social de la vigencia 2014 fue del 71%; por cuanto de las 7 eventos desarrollados y evaluados, cinco obtuvieron calificación satisfactoria del 95% o más con respecto al desarrollo del evento y  la organización del mismo. En las otras 2 actividades, el nivel de satisfacciòn estuvo en 93% y 83%.
EVIDENCIAS: 2107101 : PROGRMAS DE CAPACITACION, FORMACION Y BIENESTAR SOCIAL</t>
  </si>
  <si>
    <t>3,7</t>
  </si>
  <si>
    <t>EGTH03</t>
  </si>
  <si>
    <t>RESULTADOS  DESEMPEÑO LABORAL</t>
  </si>
  <si>
    <t xml:space="preserve"> (No. DE FUNCIONARIOS QUE OBTUVIERON NIEVEL SATISFACTORIO O NO SATISFACTORIO EN LA EVALUACION DEL DESEMPEÑO LABORAL  /  No. DE FUNCIONARIOS EVALUADOS)*100</t>
  </si>
  <si>
    <t>N/A</t>
  </si>
  <si>
    <t>No Aplica para el periodo. Se reportarà a partir del I Semestre de 2015, según hoja de vida del indicador.</t>
  </si>
  <si>
    <t>3.10</t>
  </si>
  <si>
    <t>Brindar a nuestros funcionarios   un ambiente de trabajo seguro y los medios necesarios para proteger y conservar su salud.</t>
  </si>
  <si>
    <t>EGTH04</t>
  </si>
  <si>
    <t>NIVEL DE FUNCIONAMIENTO DEL COMITÉ PARITARIO DE SALUD OCUPACIONAL</t>
  </si>
  <si>
    <t>(No DE INSPECCIONES REALIZADAS EN EL AÑO /No DE INSPECCIONES PROGRAMADAS EN EL AÑO)</t>
  </si>
  <si>
    <t>Este indicador aplica a partir del primer semestre 2015, por cuanto las inspecciones generales no se ejecutaron en el año.</t>
  </si>
  <si>
    <t>EGTH05</t>
  </si>
  <si>
    <t>NIVEL DE CONTROL SOBRE LOS FACTORES DE RIESGOS OCUPACIONALES</t>
  </si>
  <si>
    <t>(No DE ACCIONES PREVENTIVAS EJECUTADAS EN EL SEMESTRE / No DE ACCIDENTES DE TRABAJO OCURRIDOS Y/O RIESGOS IDENTIFICADOS)</t>
  </si>
  <si>
    <t>No aplica para el 2do semestre por cuanto no se presentaron  incidentes y accidente de trabajo, ni se identificaron riesgos????</t>
  </si>
  <si>
    <t>EGTH06</t>
  </si>
  <si>
    <t>REGISTRO ESTADISTICO DE AUSENTISMO LABORAL POR ENFERMEDAD</t>
  </si>
  <si>
    <t>(No FUNCIONARIOS INCAPACITADOS EN EL TRIMETRE / No TOTAL DE FUNCIONARIOS)</t>
  </si>
  <si>
    <t>TRIMESTRAL</t>
  </si>
  <si>
    <t>De los 200 funcionarios y/o trabajadores del Fondo de Pasivos social de Ferrocarriles Nacionales de colombia,  Durante el cuarto trimestre de 2014 se incapacitaron 48 funcionarios por Enfermedad General , equivalente al 24%? Del total total de funcionarios del FPS.</t>
  </si>
  <si>
    <t>EGTH07</t>
  </si>
  <si>
    <t xml:space="preserve">NIVEL DE CUMPLIMIENTO DE REPORTE DE INCIDENTES Y ACCIDENTE DE TRABAJO,  DE SEGUIMIENTO Y CONTROL DE LAS RECOMENDACIONES </t>
  </si>
  <si>
    <t>(No DE INFORMES DE SEGUIMIENTO Y CONTROL A LAS  RECOMENDACIONES INVESTIGACIÓN INCIDENTES Y ACCIDENTES DE TRABAJO / No DE ACCIDENTES DE TRABAJO OCURRIDOS)</t>
  </si>
  <si>
    <t xml:space="preserve">No aplica para el 2do semestre por cuanto no se presentaron  incidentes y accidente de trabajo. </t>
  </si>
  <si>
    <t>EGTH08</t>
  </si>
  <si>
    <t>NIVEL DE CUMPLIMIENTO DE LAS CAPACITACIONES EN SEGURIDAD Y SALUD EN EL TRABAJO</t>
  </si>
  <si>
    <t>(No DE CAPACITACIONES EN SEGURIDAD Y SALUD EN EL TRABAJO REALIZADAS  / No DE CAPACITACIONES EN SEGURIDAD Y SALUD EN EL TRABAJO PROGRAMADAS)</t>
  </si>
  <si>
    <t>Dando cumplimiento al Plan de Capacitación del Sistema de Gestión de la Seguridad y Salud en el Trabajo Vigencia 2104, Durante el segundo  semestre se ejecutaron seis (6) capacitaciones de las seis (6) programadas duarante el mismo. Evidencias: ZT 21071 2 - Ejecución Plan de Salud Ocupacional-</t>
  </si>
  <si>
    <t>EGTH09</t>
  </si>
  <si>
    <t>NIVEL DE COBERTURA DEL PLAN DE CAPACITACION DEL SISTEMA DE GESTION DE LA SEGURIDAD Y SALUD EN EL TRABAJO</t>
  </si>
  <si>
    <t>(No DE FUNCIONARIOS CAPACITADOS EN EL AÑO/ No TOTAL DE FUNCIONARIOS DEL FONDO DE PASIVO SOCIAL DE FERROCARRILES)</t>
  </si>
  <si>
    <t>De acuerdo con los registros de asistencia a capacitaciones (Formato de Asistencia a eventos codigo APGTHGTHFO02), se capacitaron a 93 funcionarios en diferentes temas en Seguridad y Salud en el Trabajo durante el año 2014.
Evidencias: ZT 21071 2 - Ejecución Plan de Salud Ocupacional-</t>
  </si>
  <si>
    <t>En el evento de Audiencia Pública se aplico la "Encuesta para Evaluación de la Audiencia Pública de Rendición de Cuentas" a 20 participantes de las cuales 19 fueron satisfactorias, evidencia que se puede cotejar  el documento  Memorias el cual se encuentra en la página web de la entidad Link, / Información al Ciudadano/ Rendición de Cuentas / Año 2013 / Informe de Gestión. o en la tabla de retención documental 120.87.02 Rendición de Cuentas 2014</t>
  </si>
  <si>
    <t>Se remitio correo eléctromico el día 31 de marzo al publicaciones@fondo, solicitando la publicación de Informe de Gestión 2014. El cual se encuenta dispuesto en el link: Información al Ciudadano/ Rendición de Cuentas / Año 2013 Informe de Gestión. o en la tabla de retención documental 120.53.09 Rendición de Cuentas 2014</t>
  </si>
  <si>
    <t xml:space="preserve">Duranate el II semestre se presentaron un total de 1468 de  peticiones, quejas, reclamos sugerencias y denuncias de las cuales se contestaron oportunamente 561  , esto se puede evidenciar en el equipo de la funcionaria Roselys Silva </t>
  </si>
  <si>
    <t>Durante el segundo semestre de 2014, se presentaron  30 declaraciones de giro y  compensacion según el Decreto 2280 de 2004 y Decreto 4023 de 2011, de las 30 que se deben presentar de acuerdo con la normas vigentes.</t>
  </si>
  <si>
    <t>En el segundo Semestre de 2014 con la selección abreviada de menor cuantía No. 020 de201a, se contrató  AXA COLPATRIA SEGUROS con vigencia del 30/12/2014 AL 16/03/2014 para las siguientes pólizas, seguro de todo riesgo daños materiales póliza seguro de automóviles de automóviles (4 carros) seguros de manejo global de entidades oficiales, seguro de responsabilidad civil extracontractual, seguros de responsabilidad servidores públicos, , Seguro de infidelidad y riesgos financieros  de valore, seguro de transporte de valores y cualquier potra que requiera la entidad,  los cuales cubre la totalidad de los bienes adquiridos por la entidad. Contrato 083 de 2013. Ver pagina Colombia Compra Eficiente.</t>
  </si>
  <si>
    <t>Para el segundo semestre  de 2014,  fueron entregados todos los oficios  radicados  en   Formato  hoja de ruta  mensajeros enviadas por mensajeros (3648 oficios) y servientrega (571 oficios), evidencia que reposa en carpeta identificada Plan de Acción 2014 TRD 230.52.03</t>
  </si>
  <si>
    <t>En el segundo semestre de 2014, Gestión Servicios Administrativos Tramito el 100% de los sevicios publicos a nivel nacional correspondientes a acueducto (36) facturas, energia (54) facturas, gas (6)facturas, telefono (54) facturas se puede evidenciar en la AZ Servicios publicos y Web de la entidad.</t>
  </si>
  <si>
    <t>En el segundo semestre de 2014 Se tomaron 120,249 fotocopias de todos los procesos- Informes correspondientes al control de fotocopiados del FPS tal como se puede evidenciar mediante Formato de solicitud de fotocopias Carpeta  Plan de Acción 2014 TRD 230.52.03</t>
  </si>
  <si>
    <t>Durante el II Semestre de 2014, el valor total de compromisos es de $461.756.308.971.22, frente al aforo vigente por valor de $ 475.287.298.789.52; obteniendo un resultado eficaz y satisfactorio al 97% en las actividades realizadas, necesarias para fortalecer la administración de los bienes y óptima gestión de los recursos de la entidad.</t>
  </si>
  <si>
    <t>Durante el II Semestre de 2014, el valor total del recaudo es de $97.148.087.804.65, frente al aforo vigente por valor de $ 105.210.352.307.06; obteniendo un resultado eficaz y satisfactorio al 97%  en las actividades realizadas, necesarias para fortalecer la administración de los bienes y óptima gestión de los recursos de la entidad.</t>
  </si>
  <si>
    <t>Este indicador mide la Gestión de los Procesos en el PAC solicitado evidenciándose que los Gastos de Personal estuvieron Un punto al permitido por el Ministerio de Hacienda, debiéndose básicamente  a  que la oficina de Talento Humano solicitó  más recursos de los necesarios para el pago de las nóminas de empleados y parafiscales:. Estas novedades fueron reportadas a la oficina de talento humano en su oportunidad mediante correos electrónicos, sobre el nivel de ejcución de pac, para que se tomaran los correctivos. Se resalta que le corresponde a los procesos que solicitan recursos establecer el plan de mejoramiento  de acuerdo con el procedimiento</t>
  </si>
  <si>
    <t>Este indicador mide la Gestión de los Procesos en el PAC solicitado para Gastos Generales, cuya meta de ejecución es del 90% y durante el semestre se evidencia el 88% dos puntos por debajo,  debienéndose  que GIT Servicios Administrativos solicitó  más recursos de los necesarios para el pago, Es de resaltar que esta Tesorería mensualmente informa sobre el comportamiento de la ejecución del PAC de este rubro para que se ejcuten en su totalidad los recursos (correos electrónicos). Se resalta que le corresponde a los procesos que solicitan recursos establecer el plan de mejoramiento de acuerdo con el procedimiento</t>
  </si>
  <si>
    <t>Durante el semenstre se evidencia un buena ejecución del PAC del rubro de Trasnferencias que correspoinde al pago de nómina de pensionados FCN y Servicios de Salud- encontrándose dentro de los parámetros establecidos por el Ministerio de Hacienda</t>
  </si>
  <si>
    <t xml:space="preserve">la presentacion  oportuna de los estados  financieros     se  realizo  el dia  31 de 07/2014  a la  Contaduria General de la Nacion   a traves de el  sistema  chip  las evidencias  reposan   en carpeta gco 4205301 </t>
  </si>
  <si>
    <t>Durante el II semestre de 2014, el valor de la cartera vencida es de $151.024.713, frente a un total de $151.024.713, de la cartera de la entidad,  obteniendo un resultado eficaz y satisfactorio al 100% en las actividades realizadas necesarias para la defensa y protección de los intereses de la Entidad, como modelo de gestión pública en el Sector Social.</t>
  </si>
  <si>
    <t>En II semestre de 2014 se asistió con la representación de la entidad a 106   audiencias de conciliación judicial y extrajudicial, citadas por los diferentes despachos Judiciales a Nivel Nacional. Como se evidencia  en el cuadro de programación de audiencias de conciliación judicial y extrajudicial  en link. www.fps.gov.co  ingresando por entidad  y luego defensa judicial audiencias 2014.</t>
  </si>
  <si>
    <t>Mediante los memorandos OAJ-20141300052873 de fecha 08 de julio 2014, OAJ-20141300061653  de fecha 06 de agosto 2014, OAJ-20141300082163  de fecha  04 de septiembre 2014, OAJ-20141300072873 de fecha 05 de Octubre de 2014,  OAJ-20141300090263 de fecha 06 de noviembre 2014, OAJ-20141300098683 de fecha  05 Diciembre 2014 se envía el informe de contratos mensuales.</t>
  </si>
  <si>
    <t>En el II semestre de 2014 se publicaron  en el SECOP 28 procesos correspondientes,  Licitación pública 3, Selecciones abreviadas 10  Invitaciones públicas  12, concurso de meritos 3, se evidencia en la página www.contratos.gov.co</t>
  </si>
  <si>
    <t>Fueron realizados 11 seguimientos de los 18 que se tenían programados, puesto que el proceso entró en período de contingencia para efectos de actualizar los documentos del SIG para cerrar hallazgos que venían de años anteriores.  Para el próximo período existe el compromiso de realizar esta actividad al 100%. Evidencia encontrada en la carpeta 220-5202 SEGUIMIENTO ARCHIVOS DE GESTIÓN 2014.</t>
  </si>
  <si>
    <t>Durante el Segundo semestre del año 2014, se recibieron 256 solicitudes de publicacion en medios electronicos de las cuales fueron publicadas 256, evidencia que se encuentra en el correo electronico publicaciones@fondo, en la carpeta de solicitudpublicacionesoactualizaciones 2014</t>
  </si>
  <si>
    <t>Durante el primer semestre del 2014 se reportaron 33 Indicadores Estrategicos de un total de 41 indicadores, no se reportaron en su totalidad debido a que 8 indicadores se reportan anualmete. Los 33 Indicadores Estrategicos obtuvieron un resultado de la meta establecida del 87% alcanzado un rango de calificación aceptable, evidencia que se puede cotejar en la matriz de indicadores estrategicos I semestre 2014 publicado en la intranet.</t>
  </si>
  <si>
    <t xml:space="preserve">Durante el II semestre del 2014, el Grupo de Trabajo de Control Interno realizó oportunamente la entrega de los siguientes informes asi: 
Reporte en línea al DAFP - Julio y Octubre 2014. 
Informe a la Ejecución del Proyecto de Implementación  y mantenimiento del SIG - III, IV y V bimestre de 2014.  
Reporte en linea SIRECI - I semestre 2014,
Informe Austeridad del gasto - II y III trimestre 2014, 
Certificado de Control Interno a la Agencia Nacional de Defensa Judicial del Estado.  I semestre de 2014, 
Informe Ministerio plan estrategico sectorial II y III trimestre 2014.
Informe pormenorizado del Estado del Control Interno del Fondo de Pasivo Social de FCN. AGOSTO y DICIEMBRE DE 2014.
 Evidencia encontrada en AZ  INFORME A ENTIDADES con TRD 110-5301 en el archivo de gestión del proceso.
</t>
  </si>
  <si>
    <t>FORTALECER LA  ADMINISTRACIÓN DE LOS BIENES DE LA ENTIDAD Y LA ÓPTIMA GESTIÓN DE LOS RECURSOS</t>
  </si>
  <si>
    <t>5.3</t>
  </si>
  <si>
    <t>Administrar adecuadamente los Bienes Muebles e Inmuebles recibidos en transferencia de los extintos FCN</t>
  </si>
  <si>
    <t xml:space="preserve">EFICACIA
</t>
  </si>
  <si>
    <t>Número de bienes comercializados/número de bienes a comercializar)</t>
  </si>
  <si>
    <t>porcentual</t>
  </si>
  <si>
    <t>anual</t>
  </si>
  <si>
    <t xml:space="preserve">Durante el segundo semestre de 2014 se comercializaron 2.408 ítems -  bienes muebles con el Contrato 040 de 2014 lotes 19 y 20 corresponden a 2.145 ítems  ver boletín diario almacén (Octubre 2014) Octubre  29 de 2014, contrato 049 de 2014 se vendieron 2 locomotoras octubre 29 de 2014, contrato 038 de 2014 se vendieron lotes Nos. 4,17 y 23 que corresponden a 261 ítems octubre 29 de 2014. </t>
  </si>
  <si>
    <t>Durante el segundo semestre el plan de mejoramiento obtuvo un cumplimiento del 78% real, pero frente a la meta establecida se obtuvo un 87% este cumplimiento se calculo con la sumatoria del cumplimiento del Plan de Mejoramiento del III trimestre mas la sumatoria del cumplimiento del Plan de mejoramiento del IV trimestre y eso dividido entre las 43 actividades que se cerraron en el III trimestre mas las 140 que pasaron abiertas al IV trimestre, esta informacion se puede evidenciar el los seguimiento del Plan de Mejoramiento Publicados en la Intranet.</t>
  </si>
  <si>
    <t>Para el segundo semestre del 2014 el plan de manejo de riesgos muestra un cumplimiento del97% según el calculo establecido por el indicador. Analisando el cumplimiento frente a la meta propuesta se evidencia que se supero la meta por lo tanto es necesario ajustar la meta del indicador para el proximo semestre.</t>
  </si>
  <si>
    <t xml:space="preserve">se evidencio en la pagina web de la Entidad mediante en el documento memorias que se encutra en el link INFORMACION AL CIUDADANO/ RENDICION DE CUNTAS/ AÑOS 2013/ MEMORIAS 2014 - RENDICION DE CUENTAS AÑO 2013 que se realizo la encuenta para evaluacion de la audiencia publica de rendicion de cuentas; la cual se le realizo a 20 participantes de las cuales 19 fueron satisfactorias. </t>
  </si>
  <si>
    <t xml:space="preserve">INDIRA IRIARTE </t>
  </si>
  <si>
    <t>Durante el segundo semestre del año 2014, se tramitaron y atendieron un total  de 3,193 solicitudes por diferentes conceptos relacionados con las novedades a aplicar en las tres nóminas de pensionados (FERROCARRILES NACIONALES DE COLOMBIA, FUNDACION SAN JUAN DE DIOS Y PROSOCIAL); de las cuales fueron tramitadas un total de 3,193 para un total de cumplimiento del 100% de novedades aplicadas.</t>
  </si>
  <si>
    <t xml:space="preserve">Durante el segundo semestre de 2014, se presentaron 3193 solicitudes sobre novedades en las nominas de ferrocarriles nacionales de colombia, san juan de Dios y prosocial de las cuales fueron aplicadas 3193 a las respectivas nominas evidencia que se encuentra alojada en la carpeta informe de funcionarios. </t>
  </si>
  <si>
    <t>se evidecnio en hoja de trabajo Cartera Vencida y en expedientes que durante el segundo semestre el valor de la cartera es de $151.024.713, frente a un total de $151.024.713, de la cartera de la entidad.</t>
  </si>
  <si>
    <t xml:space="preserve">se evidencio mediante la pagina web de la entidad (www.fps.gov.co) en el link LA ENTIDAD / DEFENSA JUDICIAL / AUDIENCIAS AÑO 2014 que el segundo semestre del 2014 se asisito a 106 audiencias de copnciliacion judicial y extrajudicial, citadas por los diferentes despachos judiciales a nivel Nacional. </t>
  </si>
  <si>
    <t xml:space="preserve">se evidencio mediante pagina web www.contratos.gov.co que se publicaron en el  SECOP  5 licitaciones publicas, 10 selecciones abreviadas, 12 invitaciones publicas,  5 concursos de merito. </t>
  </si>
  <si>
    <t>Durante el segundo semestre de 2014, se presentaron  30 declaraciones de giro y  compensacion según el Decreto 2280 de 2004 y Decreto 4023 de 2011, de las 30 que se deben presentar de acuerdo con la normas vigentes.Se eviencia en la carpeta TRD 3200902.</t>
  </si>
  <si>
    <t xml:space="preserve">se evidencio mediante MEMORANDOS OAJ-20141300052873 del 08/07/2014, OAJ-20141300061653 del 06/08/2014, 20141300082163  del 04/10/2014, 20141300072873 del 05/09/2014,  OAJ-20141300090263 del 05/11/2014 y  OAJ-20141300098683 del 05/12/2014  y en la pgina web www.fps.gov.co / contratacion / contratos / contratos ejecutados/ que de  33 Contratos celebrados mensualmente 33 contratos se encuentran publicados en la pagina web de la Entidad. </t>
  </si>
  <si>
    <t>El indicador no fue redefinido, mas sin embargo se evidencio en las carpetas BOLETIN DIARIO DE ALMACEN OCTUBRE 2014 Y BOLETIN DIARIO DE ALMACEN DICIEMBRE 2014  con TRD 230 - 1101 que debian comercializarse 2,408 items los cuales fueron comercializados asi: 
- mediante contrato 040 del 2014  se cometcializaron lotes 19 y 20 los cuales corresponden a 2145 items
- mediante contrato 049 del 2014  se vendieron 2 locomotoras
- mediante contrato 038 del 2014 se vendieron los lotes 4 , 17, y 23 que corresponden a 261 intems. por lo anterior se comercializo el 100%</t>
  </si>
  <si>
    <t xml:space="preserve">Se evidencio en la carpeta MEMORANDOS ENVIADOS 2015   con TRD 230 - 2103 que mediante Oficio No SO 184276 - 2014 deL 29 de Diciembre del 2014 de la Firma JARGUS S.A corredores de Seguros fue enviado nota de cobertura de la selección abreviada de menor cuantia No 020 del 2014 con el cual se reemplaza temporalmente las  7 polizas fisicas otorgadas para el periodo comprendido deste el 31 de Diciembre del 2014 hasta el 05 de Agosto del 2016 
polizas: TODO RIESGO DAÑOS MATERIALES, TRANSPORTE DE VALORES, AUTOMOVILES, MANEJO GLOBAL ENTIDADES ESTATALES, RESPONSABILIDAD CIVIL EXTRACONTRATUAL, RESPONSABILIDAD CIVIL SERVIDORES PUBLICOS, INFIDELIDAD Y RIESGOS FINANCIEROS
</t>
  </si>
  <si>
    <t>se evidencio en la AZ servicios publicos 2014  que se realizo el tramite de los servicios publicos a nivel nacional asi 
36 facturas de Acuducto, 54 facturas de energia, 6 facturas de gas, 54 facturas de telefono</t>
  </si>
  <si>
    <t xml:space="preserve">se evidencio en la carpeta PLAN DE ACCION AÑO 2014 TOMO II con TRD 230 - 5203  mediante formato solicitudes de fotocopias (APGSAGADFO011) que se tomaron 120249 fotocopias de todos los procesos. </t>
  </si>
  <si>
    <t xml:space="preserve">se evidencio en la carpeta  2107101 : PROGRMAS DE CAPACITACION, FORMACION Y BIENESTAR SOCIAL  que se desarrollaron y evaluaron 7 eventos de los cuales 5 obtuvieron calificacion satisfactoria del 95% o mas con respecto al desarrollo del evento y la organizacion del mismo , en las otras dos actividades el nivel de satisfaccion fue de 93% y de 83%. </t>
  </si>
  <si>
    <t xml:space="preserve">se evidencio en la carpeta  2107101 : PROGRMAS DE CAPACITACION, FORMACION Y BIENESTAR SOCIAL  que el impactyo de las capacitaciones desarrolladas durante primer semestre fue del 94% ya que de las 306 encuestas aplicadas  se manifesto que se estan aplicando en sus puestos de trabajos los conocimientos o habilidades aprendidas en las capacitaciones. </t>
  </si>
  <si>
    <t>Durante el segumiento se evidencio la entrega oportuna de los 13 informes los cuales reposan archivados y organizados debidamente en cada una de las carpetas.</t>
  </si>
  <si>
    <t>CARLOS HABIB</t>
  </si>
  <si>
    <t xml:space="preserve">se evidenio en el SIIF que el valor otal de los compromisos es de $461.756.308.971.22  frente  a $ 475.287.298.789.52  del aforo vigente, lo cual fortalece la administracion de los bienes y optimiza gestion de los recursos de la entidad. </t>
  </si>
  <si>
    <t>se evidencio que en el SIIF el valor de los ingresos el recaudo efectivo  de $97.148.087.804.65 frente al aforo vigente de 105.210.352.307.06</t>
  </si>
  <si>
    <t xml:space="preserve">se evidencio en las carpetas BALANCE CONTADURIA CHIP con TRD GCO 420 - 5301 que se envio reporte a contaduria las fechas 31 de Julio del 2014 y el 29 de Octubre del 2014 </t>
  </si>
  <si>
    <t>se evidenico en la AZ  ZT 21071 2 - Ejecución Plan de Salud Ocupacional QUE DE 200 funcionarios de la entidad se le realizo capacitacion a 93 funcionarios en diferentes temas en seguridad y salud en el trabajo durante el año 2014</t>
  </si>
  <si>
    <t xml:space="preserve">se evidencio en el sistrema financiero del siif que la ejecucion del pac para el segundo semestre estuvo en el 94% ya que del pac asignado $3559647450 se ejecuto $3361044647. </t>
  </si>
  <si>
    <t xml:space="preserve">se evidencio mediante correor electronico (publicaciones@fondo) del segundo semestre que se recibieron 256 solicitudes de publicacion, de los cuales fueron publicadas 256. </t>
  </si>
  <si>
    <t xml:space="preserve">se evidecnio que en el segundo semestre del 2014 se presentaron 161 solicitudes de desprendibles de pagos certificado de ingreso, retencion y de salud, asi mismo se realizaron 94 elaboraciones de carnet para un total de 255 tramites contestados oportunamente. Se solicita reformular la fuente de datos del indicador </t>
  </si>
  <si>
    <t>DURANTE EL II SEMESTRE DE 2014 NO SE PROGRAMARON RUTAS DE TRANSPORTE</t>
  </si>
  <si>
    <t>LINA MORALES</t>
  </si>
  <si>
    <t xml:space="preserve">
de 6 capacitaciones programadas en el segundo semestre del 2014 de las cuales se realizaron 6 capacitaciones las cuales son:
- semana de la salud 28 de Julio del 2014
- prevencion de accidente por riesgo quimico y biologico 25 de Agosto del 2014
-capacitancion a brigadistas 28 de Agosto del 2014.
conferencia matriz de peligro y panorama de factor de riesgo 25 de Septiembre del 2014
- taller de liderazgo y relaciones sociales 22 de Octubre del 2014.
- prevencion y manejo de dolor de espalda 13 de Noviembre del 2014.</t>
  </si>
  <si>
    <t xml:space="preserve">se evidencio en la Carpeta SEGUIMIENTO A ARCHIVOS DE GESTION 2014 con TRD 220 - 5202 mediante el Formato SEGUIMIENTO A LA ADMINISTRACION DE ARCHIVO DE GESTION  que en el segundo semestre del año 2014 se programaron 18 seguimientos a los archivos de Gestion de los cuales se realizaron 10 seguimientos. </t>
  </si>
  <si>
    <t>se evidencio en la pagina web de la entidad mediante el Link INFORMACION AL CIUDADANO/ RENDICION DE CUENTAS /AÑO 2013 7 INFORME DE GESTION que fue publicado el INFORME DE GESTION 2014.</t>
  </si>
  <si>
    <t xml:space="preserve">Durante el III trimestre de 2014 fueron incapacitados por enfermedad general  41 funcionarios (1,104 horas de ausentismo).
y en el IV trimestre fueron incapacitados por enfermaedad general 40 funcionarios (2,856 horas de ausentismo), evidencias soportadas mediante el INFORME REGISTRO ESTADISTICO DE AUSENTISMO LABORAL.  </t>
  </si>
  <si>
    <t>DURANTE EL SEGUNDO SEMESTRE DE 2014 EL PMR OBTUVO UNA CALIFICIACION DEL 68% CORRESPONDIENTE A UN TOTAL DE 130 ACCIONES DE MEJORA.</t>
  </si>
  <si>
    <t>DURANTE EL SEGUNDO SEMESTRE DE 2014 EL PMI OBTUVO UNA CALIFICACION DEL 54% CORRESPONDIENTE A UN TOTAL DE 185 ACCIONES DE MEJORA.</t>
  </si>
  <si>
    <t>se evidencio mediante la matriz de indicadores estrategico que el primer semestre se reportaron 31 indicadores estrategicos los cuales obtuvieron una calificacion del 84% en el semestre.</t>
  </si>
  <si>
    <t>Se evidencio que en el II semestre de 2014, ocurrieron 2 accidentes de trabajo debido a lo anterior se realizaron 2 informes de Investigacion de incidentes y accidentes de trabajo.</t>
  </si>
  <si>
    <t xml:space="preserve">Se evidencio mediante correo electronico (esperanzat@fondo) del 06 de Agosto del 2014 que se realizo la sencibilizacion a los trabajadores del fondo enfocada en la prevencion en caidas a nivel y a la seguridad que se debe tener en subir y bajar las escaleras.
se le solicito mediante MEMORANDO GTH 20142100071943 del 03 de Septiembre del 2014. a la Oficina bienes compras y servicios administrativos  la ejecucion de las acciones preventidas ya que ocurrieron en el segundo semestre 2 accidentes de trabajo a la fecha no se evidencia la ejecucion de las acciones.
asi mismo mediante MEMORANDO GTH 20142100071953 del 03 de Septiembre del 2014 se le solicito al presidente del comite paritario de salud ocupacional que se realizara la inspeccion  general de las escaleras para verificar las condiciones inseguras el ciual se realizo el 02 de Septiembre del 2014 evidenciado AZ PROGRAMA DE SALUD OCUPACIONAL 2014 con TRD 210 - 7102 mediante formato de inspecciones planeadas.                                                                                                                                                                                                                                                                                                                                                                                                                                                                                                                                                                                                         </t>
  </si>
  <si>
    <t>ESTE INDICADOR DEBE SER REPORTADO CON LA INFORMACION DEL PRIMER SEMESTRE DE LA VIGENCIA 2015.</t>
  </si>
  <si>
    <t>No se evidencio cumplimiento de este indicador durante el II semestre de 2014.</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</si>
</sst>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1240A]&quot;$&quot;\ #,##0.00;\(&quot;$&quot;\ #,##0.00\)"/>
    <numFmt numFmtId="194" formatCode="0.0%"/>
    <numFmt numFmtId="195" formatCode="0.0"/>
    <numFmt numFmtId="196" formatCode="[$-240A]dddd\,\ dd&quot; de &quot;mmmm&quot; de &quot;yyyy"/>
    <numFmt numFmtId="197" formatCode="0.000%"/>
    <numFmt numFmtId="198" formatCode="0.0000%"/>
    <numFmt numFmtId="199" formatCode="0.00000%"/>
    <numFmt numFmtId="200" formatCode="0.000000%"/>
    <numFmt numFmtId="201" formatCode="0.0000000%"/>
    <numFmt numFmtId="202" formatCode="0.00000000%"/>
  </numFmts>
  <fonts count="53">
    <font>
      <sz val="11"/>
      <color theme="1"/>
      <name val="Calibri"/>
      <family val="2"/>
    </font>
    <font>
      <sz val="11"/>
      <color indexed="8"/>
      <name val="Calibri"/>
      <family val="2"/>
    </font>
    <font>
      <sz val="10"/>
      <name val="Arial"/>
      <family val="2"/>
    </font>
    <font>
      <sz val="12"/>
      <name val="Arial Narrow"/>
      <family val="2"/>
    </font>
    <font>
      <b/>
      <sz val="12"/>
      <name val="Arial Narrow"/>
      <family val="2"/>
    </font>
    <font>
      <b/>
      <sz val="8"/>
      <name val="Arial Narrow"/>
      <family val="2"/>
    </font>
    <font>
      <sz val="8"/>
      <name val="Arial Narrow"/>
      <family val="2"/>
    </font>
    <font>
      <b/>
      <sz val="11"/>
      <color indexed="8"/>
      <name val="Calibri"/>
      <family val="2"/>
    </font>
    <font>
      <sz val="9"/>
      <color indexed="8"/>
      <name val="Calibri"/>
      <family val="2"/>
    </font>
    <font>
      <sz val="8"/>
      <name val="Calibri"/>
      <family val="2"/>
    </font>
    <font>
      <u val="single"/>
      <sz val="7.7"/>
      <color indexed="12"/>
      <name val="Calibri"/>
      <family val="2"/>
    </font>
    <font>
      <u val="single"/>
      <sz val="7.7"/>
      <color indexed="20"/>
      <name val="Calibri"/>
      <family val="2"/>
    </font>
    <font>
      <sz val="26"/>
      <color indexed="8"/>
      <name val="Calibri"/>
      <family val="2"/>
    </font>
    <font>
      <sz val="9"/>
      <color indexed="8"/>
      <name val="Bookman Old Style"/>
      <family val="1"/>
    </font>
    <font>
      <b/>
      <sz val="11"/>
      <name val="Arial Narrow"/>
      <family val="2"/>
    </font>
    <font>
      <b/>
      <sz val="11"/>
      <color indexed="9"/>
      <name val="Arial Narrow"/>
      <family val="2"/>
    </font>
    <font>
      <b/>
      <sz val="11"/>
      <name val="Bookman Old Style"/>
      <family val="1"/>
    </font>
    <font>
      <sz val="10"/>
      <name val="Arial Narrow"/>
      <family val="2"/>
    </font>
    <font>
      <b/>
      <sz val="10"/>
      <name val="Arial Narrow"/>
      <family val="2"/>
    </font>
    <font>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10"/>
      <color theme="1" tint="0.04998999834060669"/>
      <name val="Arial Narrow"/>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2"/>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rgb="FFEBBB87"/>
        <bgColor indexed="64"/>
      </patternFill>
    </fill>
    <fill>
      <patternFill patternType="solid">
        <fgColor rgb="FF80F2CF"/>
        <bgColor indexed="64"/>
      </patternFill>
    </fill>
    <fill>
      <patternFill patternType="solid">
        <fgColor rgb="FFCCFFFF"/>
        <bgColor indexed="64"/>
      </patternFill>
    </fill>
    <fill>
      <patternFill patternType="solid">
        <fgColor theme="0" tint="-0.24997000396251678"/>
        <bgColor indexed="64"/>
      </patternFill>
    </fill>
    <fill>
      <patternFill patternType="solid">
        <fgColor theme="0"/>
        <bgColor indexed="64"/>
      </patternFill>
    </fill>
    <fill>
      <patternFill patternType="solid">
        <fgColor indexed="51"/>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3"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20"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87">
    <xf numFmtId="0" fontId="0" fillId="0" borderId="0" xfId="0" applyFont="1" applyAlignment="1">
      <alignment/>
    </xf>
    <xf numFmtId="0" fontId="0" fillId="32" borderId="0" xfId="0" applyFill="1" applyAlignment="1">
      <alignment/>
    </xf>
    <xf numFmtId="0" fontId="7" fillId="32" borderId="0" xfId="0" applyFont="1" applyFill="1" applyAlignment="1">
      <alignment/>
    </xf>
    <xf numFmtId="0" fontId="6" fillId="33" borderId="10" xfId="73" applyFont="1" applyFill="1" applyBorder="1" applyAlignment="1">
      <alignment vertical="center"/>
      <protection/>
    </xf>
    <xf numFmtId="0" fontId="6" fillId="33" borderId="11" xfId="73" applyFont="1" applyFill="1" applyBorder="1" applyAlignment="1">
      <alignment vertical="center"/>
      <protection/>
    </xf>
    <xf numFmtId="3" fontId="0" fillId="0" borderId="0" xfId="0" applyNumberFormat="1" applyAlignment="1">
      <alignment/>
    </xf>
    <xf numFmtId="0" fontId="0" fillId="34" borderId="12" xfId="0" applyFill="1" applyBorder="1" applyAlignment="1">
      <alignment/>
    </xf>
    <xf numFmtId="0" fontId="0" fillId="3" borderId="0" xfId="0" applyFill="1" applyAlignment="1">
      <alignment/>
    </xf>
    <xf numFmtId="0" fontId="0" fillId="18" borderId="12" xfId="0" applyFill="1" applyBorder="1" applyAlignment="1">
      <alignment/>
    </xf>
    <xf numFmtId="0" fontId="0" fillId="35" borderId="0" xfId="0" applyFill="1" applyAlignment="1">
      <alignment/>
    </xf>
    <xf numFmtId="0" fontId="12" fillId="0" borderId="0" xfId="0" applyFont="1" applyAlignment="1">
      <alignment/>
    </xf>
    <xf numFmtId="0" fontId="0" fillId="2" borderId="12" xfId="0" applyFill="1" applyBorder="1" applyAlignment="1">
      <alignment vertical="center"/>
    </xf>
    <xf numFmtId="0" fontId="0" fillId="36" borderId="12" xfId="0" applyFill="1" applyBorder="1" applyAlignment="1">
      <alignment vertical="center"/>
    </xf>
    <xf numFmtId="0" fontId="0" fillId="0" borderId="12" xfId="0" applyBorder="1" applyAlignment="1">
      <alignment/>
    </xf>
    <xf numFmtId="0" fontId="13" fillId="0" borderId="0" xfId="0" applyFont="1" applyAlignment="1">
      <alignment/>
    </xf>
    <xf numFmtId="0" fontId="51" fillId="0" borderId="0" xfId="0" applyFont="1" applyAlignment="1">
      <alignment horizontal="justify" vertical="center" wrapText="1"/>
    </xf>
    <xf numFmtId="0" fontId="0" fillId="0" borderId="0" xfId="0" applyFont="1" applyAlignment="1">
      <alignment/>
    </xf>
    <xf numFmtId="0" fontId="14" fillId="37" borderId="12" xfId="0" applyFont="1" applyFill="1" applyBorder="1" applyAlignment="1" applyProtection="1">
      <alignment horizontal="center" vertical="center" wrapText="1"/>
      <protection/>
    </xf>
    <xf numFmtId="0" fontId="15" fillId="38" borderId="12" xfId="0" applyFont="1" applyFill="1" applyBorder="1" applyAlignment="1" applyProtection="1">
      <alignment horizontal="center" vertical="center" wrapText="1"/>
      <protection/>
    </xf>
    <xf numFmtId="0" fontId="14" fillId="35" borderId="12" xfId="0" applyFont="1" applyFill="1" applyBorder="1" applyAlignment="1" applyProtection="1">
      <alignment horizontal="center" vertical="center" wrapText="1"/>
      <protection/>
    </xf>
    <xf numFmtId="0" fontId="14" fillId="10" borderId="12" xfId="0" applyFont="1" applyFill="1" applyBorder="1" applyAlignment="1" applyProtection="1">
      <alignment horizontal="center" vertical="center" wrapText="1"/>
      <protection/>
    </xf>
    <xf numFmtId="9" fontId="14" fillId="39" borderId="12" xfId="103" applyFont="1" applyFill="1" applyBorder="1" applyAlignment="1" applyProtection="1">
      <alignment horizontal="center" vertical="center" wrapText="1"/>
      <protection locked="0"/>
    </xf>
    <xf numFmtId="0" fontId="14" fillId="39" borderId="10" xfId="0" applyFont="1" applyFill="1" applyBorder="1" applyAlignment="1" applyProtection="1">
      <alignment horizontal="center" vertical="center" wrapText="1"/>
      <protection locked="0"/>
    </xf>
    <xf numFmtId="0" fontId="16" fillId="39" borderId="12" xfId="0" applyFont="1" applyFill="1" applyBorder="1" applyAlignment="1" applyProtection="1">
      <alignment horizontal="center" vertical="center" wrapText="1"/>
      <protection locked="0"/>
    </xf>
    <xf numFmtId="3" fontId="14" fillId="39" borderId="12" xfId="0" applyNumberFormat="1" applyFont="1" applyFill="1" applyBorder="1" applyAlignment="1" applyProtection="1">
      <alignment horizontal="center" vertical="center" wrapText="1"/>
      <protection locked="0"/>
    </xf>
    <xf numFmtId="0" fontId="14" fillId="39" borderId="12" xfId="0" applyFont="1" applyFill="1" applyBorder="1" applyAlignment="1" applyProtection="1">
      <alignment horizontal="center" vertical="center" wrapText="1"/>
      <protection locked="0"/>
    </xf>
    <xf numFmtId="0" fontId="14" fillId="40" borderId="12" xfId="0" applyFont="1" applyFill="1" applyBorder="1" applyAlignment="1" applyProtection="1">
      <alignment horizontal="center" vertical="center" wrapText="1"/>
      <protection/>
    </xf>
    <xf numFmtId="0" fontId="50" fillId="0" borderId="0" xfId="0" applyFont="1" applyAlignment="1">
      <alignment/>
    </xf>
    <xf numFmtId="0" fontId="17" fillId="41" borderId="12" xfId="72" applyFont="1" applyFill="1" applyBorder="1" applyAlignment="1" applyProtection="1">
      <alignment horizontal="center" vertical="center" wrapText="1"/>
      <protection/>
    </xf>
    <xf numFmtId="0" fontId="18" fillId="41" borderId="12" xfId="0" applyFont="1" applyFill="1" applyBorder="1" applyAlignment="1" applyProtection="1">
      <alignment horizontal="center" vertical="center" wrapText="1"/>
      <protection/>
    </xf>
    <xf numFmtId="0" fontId="17" fillId="8" borderId="12" xfId="0" applyFont="1" applyFill="1" applyBorder="1" applyAlignment="1" applyProtection="1">
      <alignment horizontal="center" vertical="center"/>
      <protection/>
    </xf>
    <xf numFmtId="0" fontId="17" fillId="8" borderId="12" xfId="0" applyFont="1" applyFill="1" applyBorder="1" applyAlignment="1" applyProtection="1">
      <alignment horizontal="justify" vertical="center" wrapText="1"/>
      <protection/>
    </xf>
    <xf numFmtId="0" fontId="17" fillId="8" borderId="12" xfId="0" applyFont="1" applyFill="1" applyBorder="1" applyAlignment="1" applyProtection="1">
      <alignment horizontal="center" vertical="center" wrapText="1"/>
      <protection/>
    </xf>
    <xf numFmtId="0" fontId="18" fillId="8" borderId="12" xfId="0" applyFont="1" applyFill="1" applyBorder="1" applyAlignment="1" applyProtection="1">
      <alignment horizontal="center" vertical="center" wrapText="1"/>
      <protection/>
    </xf>
    <xf numFmtId="9" fontId="17" fillId="8" borderId="12" xfId="0" applyNumberFormat="1" applyFont="1" applyFill="1" applyBorder="1" applyAlignment="1" applyProtection="1">
      <alignment horizontal="center" vertical="center"/>
      <protection/>
    </xf>
    <xf numFmtId="9" fontId="17" fillId="8" borderId="12" xfId="0" applyNumberFormat="1" applyFont="1" applyFill="1" applyBorder="1" applyAlignment="1" applyProtection="1">
      <alignment horizontal="center" vertical="center" wrapText="1"/>
      <protection/>
    </xf>
    <xf numFmtId="0" fontId="17" fillId="8" borderId="12" xfId="0" applyFont="1" applyFill="1" applyBorder="1" applyAlignment="1" applyProtection="1">
      <alignment horizontal="center" vertical="center"/>
      <protection locked="0"/>
    </xf>
    <xf numFmtId="10" fontId="17" fillId="8" borderId="12" xfId="0" applyNumberFormat="1" applyFont="1" applyFill="1" applyBorder="1" applyAlignment="1" applyProtection="1">
      <alignment horizontal="center" vertical="center"/>
      <protection locked="0"/>
    </xf>
    <xf numFmtId="0" fontId="17" fillId="10" borderId="12" xfId="0" applyFont="1" applyFill="1" applyBorder="1" applyAlignment="1">
      <alignment horizontal="center" vertical="center" wrapText="1"/>
    </xf>
    <xf numFmtId="0" fontId="17" fillId="8" borderId="12" xfId="0" applyFont="1" applyFill="1" applyBorder="1" applyAlignment="1" applyProtection="1">
      <alignment horizontal="center" vertical="center" wrapText="1"/>
      <protection locked="0"/>
    </xf>
    <xf numFmtId="0" fontId="17" fillId="42" borderId="12" xfId="0" applyFont="1" applyFill="1" applyBorder="1" applyAlignment="1" applyProtection="1">
      <alignment horizontal="center" vertical="center" wrapText="1"/>
      <protection/>
    </xf>
    <xf numFmtId="0" fontId="17" fillId="42" borderId="12" xfId="0" applyFont="1" applyFill="1" applyBorder="1" applyAlignment="1" applyProtection="1">
      <alignment horizontal="justify" vertical="center" wrapText="1"/>
      <protection/>
    </xf>
    <xf numFmtId="0" fontId="17" fillId="42" borderId="12" xfId="0" applyFont="1" applyFill="1" applyBorder="1" applyAlignment="1" applyProtection="1">
      <alignment horizontal="center" vertical="center"/>
      <protection/>
    </xf>
    <xf numFmtId="9" fontId="18" fillId="42" borderId="12" xfId="0" applyNumberFormat="1" applyFont="1" applyFill="1" applyBorder="1" applyAlignment="1" applyProtection="1">
      <alignment horizontal="center" vertical="center" wrapText="1"/>
      <protection/>
    </xf>
    <xf numFmtId="0" fontId="17" fillId="42" borderId="12" xfId="0" applyNumberFormat="1" applyFont="1" applyFill="1" applyBorder="1" applyAlignment="1" applyProtection="1">
      <alignment horizontal="center" vertical="center" wrapText="1"/>
      <protection locked="0"/>
    </xf>
    <xf numFmtId="0" fontId="17" fillId="42" borderId="12" xfId="0" applyFont="1" applyFill="1" applyBorder="1" applyAlignment="1" applyProtection="1">
      <alignment horizontal="center" vertical="center" wrapText="1"/>
      <protection locked="0"/>
    </xf>
    <xf numFmtId="10" fontId="17" fillId="42" borderId="12" xfId="0" applyNumberFormat="1" applyFont="1" applyFill="1" applyBorder="1" applyAlignment="1" applyProtection="1">
      <alignment horizontal="center" vertical="center" wrapText="1"/>
      <protection locked="0"/>
    </xf>
    <xf numFmtId="9" fontId="17" fillId="42" borderId="12" xfId="0" applyNumberFormat="1" applyFont="1" applyFill="1" applyBorder="1" applyAlignment="1" applyProtection="1">
      <alignment horizontal="center" vertical="center" wrapText="1"/>
      <protection locked="0"/>
    </xf>
    <xf numFmtId="9" fontId="17" fillId="42" borderId="12" xfId="0" applyNumberFormat="1" applyFont="1" applyFill="1" applyBorder="1" applyAlignment="1" applyProtection="1">
      <alignment horizontal="center" vertical="center" wrapText="1"/>
      <protection/>
    </xf>
    <xf numFmtId="0" fontId="17" fillId="4" borderId="12" xfId="0" applyFont="1" applyFill="1" applyBorder="1" applyAlignment="1" applyProtection="1">
      <alignment horizontal="center" vertical="center" wrapText="1"/>
      <protection/>
    </xf>
    <xf numFmtId="0" fontId="17" fillId="4" borderId="12" xfId="94" applyFont="1" applyFill="1" applyBorder="1" applyAlignment="1" applyProtection="1">
      <alignment horizontal="justify" vertical="center" wrapText="1"/>
      <protection/>
    </xf>
    <xf numFmtId="0" fontId="17" fillId="4" borderId="12" xfId="94" applyFont="1" applyFill="1" applyBorder="1" applyAlignment="1" applyProtection="1">
      <alignment horizontal="center" vertical="center" wrapText="1"/>
      <protection/>
    </xf>
    <xf numFmtId="0" fontId="17" fillId="4" borderId="12" xfId="0" applyFont="1" applyFill="1" applyBorder="1" applyAlignment="1" applyProtection="1">
      <alignment horizontal="center" vertical="center"/>
      <protection/>
    </xf>
    <xf numFmtId="0" fontId="18" fillId="4" borderId="12" xfId="0" applyFont="1" applyFill="1" applyBorder="1" applyAlignment="1" applyProtection="1">
      <alignment horizontal="center" vertical="center" wrapText="1"/>
      <protection/>
    </xf>
    <xf numFmtId="0" fontId="17" fillId="4" borderId="12" xfId="0" applyFont="1" applyFill="1" applyBorder="1" applyAlignment="1" applyProtection="1">
      <alignment horizontal="center" vertical="center" wrapText="1"/>
      <protection locked="0"/>
    </xf>
    <xf numFmtId="10" fontId="17" fillId="4" borderId="12" xfId="0" applyNumberFormat="1" applyFont="1" applyFill="1" applyBorder="1" applyAlignment="1" applyProtection="1">
      <alignment horizontal="center" vertical="center" wrapText="1"/>
      <protection locked="0"/>
    </xf>
    <xf numFmtId="0" fontId="17" fillId="43" borderId="12" xfId="0" applyFont="1" applyFill="1" applyBorder="1" applyAlignment="1" applyProtection="1">
      <alignment horizontal="center" vertical="center" wrapText="1"/>
      <protection/>
    </xf>
    <xf numFmtId="0" fontId="17" fillId="43" borderId="12" xfId="0" applyFont="1" applyFill="1" applyBorder="1" applyAlignment="1" applyProtection="1">
      <alignment horizontal="justify" vertical="center" wrapText="1"/>
      <protection/>
    </xf>
    <xf numFmtId="0" fontId="17" fillId="43" borderId="12" xfId="0" applyNumberFormat="1" applyFont="1" applyFill="1" applyBorder="1" applyAlignment="1" applyProtection="1">
      <alignment horizontal="center" vertical="center" wrapText="1"/>
      <protection/>
    </xf>
    <xf numFmtId="0" fontId="17" fillId="43" borderId="12" xfId="94" applyFont="1" applyFill="1" applyBorder="1" applyAlignment="1" applyProtection="1">
      <alignment horizontal="center" vertical="center" wrapText="1"/>
      <protection/>
    </xf>
    <xf numFmtId="0" fontId="18" fillId="43" borderId="12" xfId="0" applyFont="1" applyFill="1" applyBorder="1" applyAlignment="1" applyProtection="1">
      <alignment horizontal="center" vertical="center" wrapText="1"/>
      <protection/>
    </xf>
    <xf numFmtId="9" fontId="17" fillId="43" borderId="12" xfId="0" applyNumberFormat="1" applyFont="1" applyFill="1" applyBorder="1" applyAlignment="1" applyProtection="1">
      <alignment horizontal="center" vertical="center" wrapText="1"/>
      <protection/>
    </xf>
    <xf numFmtId="9" fontId="17" fillId="43" borderId="12" xfId="94" applyNumberFormat="1" applyFont="1" applyFill="1" applyBorder="1" applyAlignment="1" applyProtection="1">
      <alignment horizontal="center" vertical="center" wrapText="1"/>
      <protection/>
    </xf>
    <xf numFmtId="0" fontId="17" fillId="43" borderId="12" xfId="0" applyNumberFormat="1" applyFont="1" applyFill="1" applyBorder="1" applyAlignment="1" applyProtection="1">
      <alignment horizontal="center" vertical="center" wrapText="1"/>
      <protection locked="0"/>
    </xf>
    <xf numFmtId="9" fontId="17" fillId="43" borderId="12" xfId="94" applyNumberFormat="1" applyFont="1" applyFill="1" applyBorder="1" applyAlignment="1" applyProtection="1">
      <alignment horizontal="center" vertical="center" wrapText="1"/>
      <protection locked="0"/>
    </xf>
    <xf numFmtId="9" fontId="17" fillId="43" borderId="12" xfId="0" applyNumberFormat="1" applyFont="1" applyFill="1" applyBorder="1" applyAlignment="1" applyProtection="1">
      <alignment horizontal="center" vertical="center" wrapText="1"/>
      <protection locked="0"/>
    </xf>
    <xf numFmtId="0" fontId="17" fillId="43" borderId="12" xfId="0" applyFont="1" applyFill="1" applyBorder="1" applyAlignment="1" applyProtection="1">
      <alignment horizontal="center" vertical="center" wrapText="1"/>
      <protection locked="0"/>
    </xf>
    <xf numFmtId="0" fontId="17" fillId="41" borderId="12" xfId="72" applyFont="1" applyFill="1" applyBorder="1" applyAlignment="1" applyProtection="1">
      <alignment horizontal="center" vertical="center"/>
      <protection/>
    </xf>
    <xf numFmtId="0" fontId="17" fillId="41" borderId="12" xfId="0" applyFont="1" applyFill="1" applyBorder="1" applyAlignment="1" applyProtection="1">
      <alignment horizontal="center" vertical="center" wrapText="1"/>
      <protection/>
    </xf>
    <xf numFmtId="9" fontId="17" fillId="41" borderId="12" xfId="0" applyNumberFormat="1" applyFont="1" applyFill="1" applyBorder="1" applyAlignment="1" applyProtection="1">
      <alignment horizontal="center" vertical="center" wrapText="1"/>
      <protection/>
    </xf>
    <xf numFmtId="0" fontId="19" fillId="41" borderId="12" xfId="0" applyFont="1" applyFill="1" applyBorder="1" applyAlignment="1" applyProtection="1">
      <alignment horizontal="center" vertical="center"/>
      <protection locked="0"/>
    </xf>
    <xf numFmtId="0" fontId="19" fillId="41" borderId="12" xfId="0" applyFont="1" applyFill="1" applyBorder="1" applyAlignment="1" applyProtection="1">
      <alignment horizontal="center" vertical="center" wrapText="1"/>
      <protection locked="0"/>
    </xf>
    <xf numFmtId="9" fontId="17" fillId="41" borderId="12" xfId="103" applyFont="1" applyFill="1" applyBorder="1" applyAlignment="1" applyProtection="1">
      <alignment horizontal="center" vertical="center" wrapText="1"/>
      <protection locked="0"/>
    </xf>
    <xf numFmtId="9" fontId="17" fillId="41" borderId="12" xfId="103" applyNumberFormat="1" applyFont="1" applyFill="1" applyBorder="1" applyAlignment="1" applyProtection="1">
      <alignment horizontal="center" vertical="center" wrapText="1"/>
      <protection locked="0"/>
    </xf>
    <xf numFmtId="9" fontId="17" fillId="41" borderId="12" xfId="0" applyNumberFormat="1" applyFont="1" applyFill="1" applyBorder="1" applyAlignment="1" applyProtection="1">
      <alignment horizontal="center" vertical="center"/>
      <protection locked="0"/>
    </xf>
    <xf numFmtId="0" fontId="17" fillId="7" borderId="12" xfId="0" applyFont="1" applyFill="1" applyBorder="1" applyAlignment="1" applyProtection="1">
      <alignment horizontal="center" vertical="center" wrapText="1"/>
      <protection/>
    </xf>
    <xf numFmtId="0" fontId="17" fillId="7" borderId="12" xfId="0" applyFont="1" applyFill="1" applyBorder="1" applyAlignment="1" applyProtection="1">
      <alignment horizontal="justify" vertical="center" wrapText="1"/>
      <protection/>
    </xf>
    <xf numFmtId="0" fontId="17" fillId="7" borderId="12" xfId="0" applyFont="1" applyFill="1" applyBorder="1" applyAlignment="1" applyProtection="1">
      <alignment horizontal="center" vertical="center"/>
      <protection/>
    </xf>
    <xf numFmtId="9" fontId="18" fillId="7" borderId="12" xfId="0" applyNumberFormat="1" applyFont="1" applyFill="1" applyBorder="1" applyAlignment="1" applyProtection="1">
      <alignment horizontal="center" vertical="center" wrapText="1"/>
      <protection/>
    </xf>
    <xf numFmtId="9" fontId="17" fillId="7" borderId="12" xfId="0" applyNumberFormat="1" applyFont="1" applyFill="1" applyBorder="1" applyAlignment="1" applyProtection="1">
      <alignment horizontal="center" vertical="center" wrapText="1"/>
      <protection/>
    </xf>
    <xf numFmtId="0" fontId="19" fillId="7" borderId="12" xfId="0" applyFont="1" applyFill="1" applyBorder="1" applyAlignment="1" applyProtection="1">
      <alignment horizontal="center" vertical="center"/>
      <protection locked="0"/>
    </xf>
    <xf numFmtId="0" fontId="19" fillId="7" borderId="12" xfId="0" applyFont="1" applyFill="1" applyBorder="1" applyAlignment="1" applyProtection="1">
      <alignment horizontal="center" vertical="center" wrapText="1"/>
      <protection locked="0"/>
    </xf>
    <xf numFmtId="9" fontId="17" fillId="7" borderId="12" xfId="103" applyFont="1" applyFill="1" applyBorder="1" applyAlignment="1" applyProtection="1">
      <alignment horizontal="center" vertical="center" wrapText="1"/>
      <protection locked="0"/>
    </xf>
    <xf numFmtId="9" fontId="17" fillId="7" borderId="12" xfId="103" applyNumberFormat="1" applyFont="1" applyFill="1" applyBorder="1" applyAlignment="1" applyProtection="1">
      <alignment horizontal="center" vertical="center" wrapText="1"/>
      <protection locked="0"/>
    </xf>
    <xf numFmtId="0" fontId="17" fillId="7" borderId="12" xfId="0" applyFont="1" applyFill="1" applyBorder="1" applyAlignment="1" applyProtection="1">
      <alignment horizontal="center" vertical="center" wrapText="1"/>
      <protection locked="0"/>
    </xf>
    <xf numFmtId="9" fontId="17" fillId="7" borderId="12" xfId="0" applyNumberFormat="1" applyFont="1" applyFill="1" applyBorder="1" applyAlignment="1" applyProtection="1">
      <alignment horizontal="center" vertical="center" wrapText="1"/>
      <protection locked="0"/>
    </xf>
    <xf numFmtId="0" fontId="17" fillId="12" borderId="12" xfId="0" applyFont="1" applyFill="1" applyBorder="1" applyAlignment="1" applyProtection="1">
      <alignment horizontal="center" vertical="center" wrapText="1"/>
      <protection/>
    </xf>
    <xf numFmtId="0" fontId="17" fillId="12" borderId="12" xfId="0" applyFont="1" applyFill="1" applyBorder="1" applyAlignment="1" applyProtection="1">
      <alignment horizontal="justify" vertical="center" wrapText="1"/>
      <protection/>
    </xf>
    <xf numFmtId="49" fontId="17" fillId="12" borderId="12" xfId="0" applyNumberFormat="1" applyFont="1" applyFill="1" applyBorder="1" applyAlignment="1" applyProtection="1">
      <alignment horizontal="center" vertical="center"/>
      <protection/>
    </xf>
    <xf numFmtId="0" fontId="18" fillId="12" borderId="12" xfId="0" applyFont="1" applyFill="1" applyBorder="1" applyAlignment="1" applyProtection="1">
      <alignment horizontal="center" vertical="center" wrapText="1"/>
      <protection/>
    </xf>
    <xf numFmtId="9" fontId="17" fillId="12" borderId="12" xfId="0" applyNumberFormat="1" applyFont="1" applyFill="1" applyBorder="1" applyAlignment="1" applyProtection="1">
      <alignment horizontal="center" vertical="center" wrapText="1"/>
      <protection/>
    </xf>
    <xf numFmtId="0" fontId="17" fillId="12" borderId="12" xfId="0" applyFont="1" applyFill="1" applyBorder="1" applyAlignment="1" applyProtection="1">
      <alignment horizontal="center" vertical="center" wrapText="1"/>
      <protection locked="0"/>
    </xf>
    <xf numFmtId="9" fontId="17" fillId="12" borderId="12" xfId="0" applyNumberFormat="1" applyFont="1" applyFill="1" applyBorder="1" applyAlignment="1" applyProtection="1">
      <alignment horizontal="center" vertical="center"/>
      <protection locked="0"/>
    </xf>
    <xf numFmtId="0" fontId="17" fillId="44" borderId="12" xfId="0" applyFont="1" applyFill="1" applyBorder="1" applyAlignment="1" applyProtection="1">
      <alignment horizontal="center" vertical="center" wrapText="1"/>
      <protection/>
    </xf>
    <xf numFmtId="0" fontId="17" fillId="44" borderId="12" xfId="0" applyFont="1" applyFill="1" applyBorder="1" applyAlignment="1" applyProtection="1">
      <alignment horizontal="justify" vertical="center" wrapText="1"/>
      <protection/>
    </xf>
    <xf numFmtId="0" fontId="18" fillId="44" borderId="12" xfId="0" applyFont="1" applyFill="1" applyBorder="1" applyAlignment="1" applyProtection="1">
      <alignment horizontal="center" vertical="center" wrapText="1"/>
      <protection/>
    </xf>
    <xf numFmtId="9" fontId="17" fillId="44" borderId="12" xfId="0" applyNumberFormat="1" applyFont="1" applyFill="1" applyBorder="1" applyAlignment="1" applyProtection="1">
      <alignment horizontal="center" vertical="center" wrapText="1"/>
      <protection/>
    </xf>
    <xf numFmtId="0" fontId="17" fillId="44" borderId="12" xfId="0" applyFont="1" applyFill="1" applyBorder="1" applyAlignment="1" applyProtection="1">
      <alignment horizontal="center" vertical="center" wrapText="1"/>
      <protection locked="0"/>
    </xf>
    <xf numFmtId="9" fontId="17" fillId="44" borderId="12" xfId="0" applyNumberFormat="1"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xf>
    <xf numFmtId="0" fontId="17" fillId="13" borderId="12" xfId="0" applyFont="1" applyFill="1" applyBorder="1" applyAlignment="1" applyProtection="1">
      <alignment horizontal="justify" vertical="center" wrapText="1"/>
      <protection/>
    </xf>
    <xf numFmtId="0" fontId="18" fillId="13" borderId="12" xfId="0" applyFont="1" applyFill="1" applyBorder="1" applyAlignment="1" applyProtection="1">
      <alignment horizontal="center" vertical="center" wrapText="1"/>
      <protection/>
    </xf>
    <xf numFmtId="9" fontId="17" fillId="13" borderId="12" xfId="0" applyNumberFormat="1" applyFont="1" applyFill="1" applyBorder="1" applyAlignment="1" applyProtection="1">
      <alignment horizontal="center" vertical="center" wrapText="1"/>
      <protection/>
    </xf>
    <xf numFmtId="0" fontId="17" fillId="13" borderId="12" xfId="0" applyFont="1" applyFill="1" applyBorder="1" applyAlignment="1" applyProtection="1">
      <alignment horizontal="center" vertical="center" wrapText="1"/>
      <protection locked="0"/>
    </xf>
    <xf numFmtId="9" fontId="17" fillId="13" borderId="12" xfId="0" applyNumberFormat="1" applyFont="1" applyFill="1" applyBorder="1" applyAlignment="1" applyProtection="1">
      <alignment horizontal="center" vertical="center" wrapText="1"/>
      <protection locked="0"/>
    </xf>
    <xf numFmtId="0" fontId="17" fillId="45" borderId="12" xfId="0" applyFont="1" applyFill="1" applyBorder="1" applyAlignment="1" applyProtection="1">
      <alignment horizontal="center" vertical="center" wrapText="1"/>
      <protection/>
    </xf>
    <xf numFmtId="0" fontId="17" fillId="45" borderId="12" xfId="0" applyFont="1" applyFill="1" applyBorder="1" applyAlignment="1" applyProtection="1">
      <alignment horizontal="justify" vertical="center" wrapText="1"/>
      <protection/>
    </xf>
    <xf numFmtId="0" fontId="18" fillId="45" borderId="12" xfId="0" applyFont="1" applyFill="1" applyBorder="1" applyAlignment="1" applyProtection="1">
      <alignment horizontal="center" vertical="center" wrapText="1"/>
      <protection/>
    </xf>
    <xf numFmtId="9" fontId="17" fillId="45" borderId="12" xfId="0" applyNumberFormat="1" applyFont="1" applyFill="1" applyBorder="1" applyAlignment="1" applyProtection="1">
      <alignment horizontal="center" vertical="center" wrapText="1"/>
      <protection/>
    </xf>
    <xf numFmtId="0" fontId="17" fillId="45" borderId="12" xfId="0" applyFont="1" applyFill="1" applyBorder="1" applyAlignment="1" applyProtection="1">
      <alignment horizontal="center" vertical="center" wrapText="1"/>
      <protection locked="0"/>
    </xf>
    <xf numFmtId="9" fontId="17" fillId="45" borderId="12" xfId="0" applyNumberFormat="1" applyFont="1" applyFill="1" applyBorder="1" applyAlignment="1" applyProtection="1">
      <alignment horizontal="center" vertical="center" wrapText="1"/>
      <protection locked="0"/>
    </xf>
    <xf numFmtId="0" fontId="52" fillId="45" borderId="12" xfId="0" applyFont="1" applyFill="1" applyBorder="1" applyAlignment="1" applyProtection="1">
      <alignment horizontal="center" vertical="center" wrapText="1"/>
      <protection/>
    </xf>
    <xf numFmtId="0" fontId="17" fillId="40" borderId="12" xfId="0" applyFont="1" applyFill="1" applyBorder="1" applyAlignment="1" applyProtection="1">
      <alignment horizontal="center" vertical="center" wrapText="1"/>
      <protection/>
    </xf>
    <xf numFmtId="0" fontId="17" fillId="40" borderId="12" xfId="0" applyFont="1" applyFill="1" applyBorder="1" applyAlignment="1" applyProtection="1">
      <alignment horizontal="justify" vertical="center" wrapText="1"/>
      <protection/>
    </xf>
    <xf numFmtId="0" fontId="18" fillId="40" borderId="12" xfId="0" applyFont="1" applyFill="1" applyBorder="1" applyAlignment="1" applyProtection="1">
      <alignment horizontal="center" vertical="center" wrapText="1"/>
      <protection/>
    </xf>
    <xf numFmtId="9" fontId="17" fillId="40" borderId="12" xfId="0" applyNumberFormat="1" applyFont="1" applyFill="1" applyBorder="1" applyAlignment="1" applyProtection="1">
      <alignment horizontal="center" vertical="center" wrapText="1"/>
      <protection/>
    </xf>
    <xf numFmtId="0" fontId="17" fillId="40" borderId="12" xfId="0" applyFont="1" applyFill="1" applyBorder="1" applyAlignment="1" applyProtection="1">
      <alignment horizontal="center" vertical="center" wrapText="1"/>
      <protection locked="0"/>
    </xf>
    <xf numFmtId="9" fontId="17" fillId="40" borderId="12" xfId="0" applyNumberFormat="1" applyFont="1" applyFill="1" applyBorder="1" applyAlignment="1" applyProtection="1">
      <alignment horizontal="center" vertical="center" wrapText="1"/>
      <protection locked="0"/>
    </xf>
    <xf numFmtId="0" fontId="17" fillId="46" borderId="12" xfId="0" applyFont="1" applyFill="1" applyBorder="1" applyAlignment="1" applyProtection="1">
      <alignment horizontal="center" vertical="center" wrapText="1"/>
      <protection/>
    </xf>
    <xf numFmtId="0" fontId="17" fillId="46" borderId="12" xfId="0" applyFont="1" applyFill="1" applyBorder="1" applyAlignment="1" applyProtection="1">
      <alignment horizontal="justify" vertical="center" wrapText="1"/>
      <protection/>
    </xf>
    <xf numFmtId="0" fontId="18" fillId="46" borderId="12" xfId="0" applyFont="1" applyFill="1" applyBorder="1" applyAlignment="1" applyProtection="1">
      <alignment horizontal="center" vertical="center" wrapText="1"/>
      <protection/>
    </xf>
    <xf numFmtId="9" fontId="17" fillId="46" borderId="12" xfId="0" applyNumberFormat="1" applyFont="1" applyFill="1" applyBorder="1" applyAlignment="1" applyProtection="1">
      <alignment horizontal="center" vertical="center" wrapText="1"/>
      <protection/>
    </xf>
    <xf numFmtId="0" fontId="17" fillId="46" borderId="12" xfId="0" applyFont="1" applyFill="1" applyBorder="1" applyAlignment="1" applyProtection="1">
      <alignment horizontal="center" vertical="center" wrapText="1"/>
      <protection locked="0"/>
    </xf>
    <xf numFmtId="9" fontId="17" fillId="46" borderId="12" xfId="0" applyNumberFormat="1" applyFont="1" applyFill="1" applyBorder="1" applyAlignment="1" applyProtection="1">
      <alignment horizontal="center" vertical="center" wrapText="1"/>
      <protection locked="0"/>
    </xf>
    <xf numFmtId="0" fontId="17" fillId="47" borderId="12" xfId="0" applyFont="1" applyFill="1" applyBorder="1" applyAlignment="1" applyProtection="1">
      <alignment horizontal="center" vertical="center" wrapText="1"/>
      <protection/>
    </xf>
    <xf numFmtId="0" fontId="17" fillId="47" borderId="12" xfId="0" applyFont="1" applyFill="1" applyBorder="1" applyAlignment="1" applyProtection="1">
      <alignment horizontal="justify" vertical="center" wrapText="1"/>
      <protection/>
    </xf>
    <xf numFmtId="0" fontId="18" fillId="47" borderId="12" xfId="0" applyFont="1" applyFill="1" applyBorder="1" applyAlignment="1" applyProtection="1">
      <alignment horizontal="center" vertical="center" wrapText="1"/>
      <protection/>
    </xf>
    <xf numFmtId="9" fontId="17" fillId="47" borderId="12" xfId="0" applyNumberFormat="1" applyFont="1" applyFill="1" applyBorder="1" applyAlignment="1" applyProtection="1">
      <alignment horizontal="center" vertical="center" wrapText="1"/>
      <protection/>
    </xf>
    <xf numFmtId="0" fontId="17" fillId="9" borderId="12" xfId="0" applyFont="1" applyFill="1" applyBorder="1" applyAlignment="1" applyProtection="1">
      <alignment horizontal="center" vertical="center" wrapText="1"/>
      <protection/>
    </xf>
    <xf numFmtId="0" fontId="17" fillId="9" borderId="12" xfId="0" applyFont="1" applyFill="1" applyBorder="1" applyAlignment="1" applyProtection="1">
      <alignment horizontal="justify" vertical="center" wrapText="1"/>
      <protection/>
    </xf>
    <xf numFmtId="0" fontId="18" fillId="9" borderId="12" xfId="0" applyFont="1" applyFill="1" applyBorder="1" applyAlignment="1" applyProtection="1">
      <alignment horizontal="center" vertical="center" wrapText="1"/>
      <protection/>
    </xf>
    <xf numFmtId="0" fontId="17" fillId="9" borderId="12" xfId="0" applyFont="1" applyFill="1" applyBorder="1" applyAlignment="1" applyProtection="1">
      <alignment horizontal="center" vertical="center" wrapText="1"/>
      <protection locked="0"/>
    </xf>
    <xf numFmtId="9" fontId="17" fillId="9" borderId="12" xfId="0" applyNumberFormat="1" applyFont="1" applyFill="1" applyBorder="1" applyAlignment="1" applyProtection="1">
      <alignment horizontal="center" vertical="center" wrapText="1"/>
      <protection locked="0"/>
    </xf>
    <xf numFmtId="194" fontId="17" fillId="9" borderId="12" xfId="0" applyNumberFormat="1" applyFont="1" applyFill="1" applyBorder="1" applyAlignment="1" applyProtection="1">
      <alignment horizontal="center" vertical="center" wrapText="1"/>
      <protection locked="0"/>
    </xf>
    <xf numFmtId="0" fontId="16" fillId="39" borderId="12" xfId="0" applyFont="1" applyFill="1" applyBorder="1" applyAlignment="1" applyProtection="1">
      <alignment horizontal="justify" vertical="center" wrapText="1"/>
      <protection locked="0"/>
    </xf>
    <xf numFmtId="0" fontId="17" fillId="8" borderId="12" xfId="0" applyFont="1" applyFill="1" applyBorder="1" applyAlignment="1" applyProtection="1">
      <alignment horizontal="justify" vertical="center" wrapText="1"/>
      <protection locked="0"/>
    </xf>
    <xf numFmtId="9" fontId="17" fillId="42" borderId="12" xfId="0" applyNumberFormat="1" applyFont="1" applyFill="1" applyBorder="1" applyAlignment="1" applyProtection="1">
      <alignment horizontal="justify" vertical="center" wrapText="1"/>
      <protection/>
    </xf>
    <xf numFmtId="0" fontId="17" fillId="4" borderId="12" xfId="0" applyFont="1" applyFill="1" applyBorder="1" applyAlignment="1" applyProtection="1">
      <alignment horizontal="justify" vertical="center" wrapText="1"/>
      <protection locked="0"/>
    </xf>
    <xf numFmtId="0" fontId="17" fillId="43" borderId="12" xfId="0" applyFont="1" applyFill="1" applyBorder="1" applyAlignment="1" applyProtection="1">
      <alignment horizontal="justify" vertical="center" wrapText="1"/>
      <protection locked="0"/>
    </xf>
    <xf numFmtId="0" fontId="17" fillId="7" borderId="12" xfId="0" applyFont="1" applyFill="1" applyBorder="1" applyAlignment="1" applyProtection="1">
      <alignment horizontal="justify" vertical="center" wrapText="1"/>
      <protection locked="0"/>
    </xf>
    <xf numFmtId="0" fontId="17" fillId="12" borderId="12" xfId="0" applyFont="1" applyFill="1" applyBorder="1" applyAlignment="1" applyProtection="1">
      <alignment horizontal="justify" vertical="center" wrapText="1"/>
      <protection locked="0"/>
    </xf>
    <xf numFmtId="0" fontId="17" fillId="45" borderId="12" xfId="0" applyFont="1" applyFill="1" applyBorder="1" applyAlignment="1" applyProtection="1">
      <alignment horizontal="justify" vertical="center" wrapText="1"/>
      <protection locked="0"/>
    </xf>
    <xf numFmtId="0" fontId="13" fillId="0" borderId="0" xfId="0" applyFont="1" applyAlignment="1">
      <alignment horizontal="justify" vertical="center"/>
    </xf>
    <xf numFmtId="0" fontId="13" fillId="32" borderId="0" xfId="0" applyFont="1" applyFill="1" applyBorder="1" applyAlignment="1">
      <alignment horizontal="justify" vertical="center"/>
    </xf>
    <xf numFmtId="0" fontId="17" fillId="47" borderId="12" xfId="0" applyFont="1" applyFill="1" applyBorder="1" applyAlignment="1" applyProtection="1">
      <alignment horizontal="center" vertical="center" wrapText="1"/>
      <protection locked="0"/>
    </xf>
    <xf numFmtId="9" fontId="17" fillId="47" borderId="12" xfId="0" applyNumberFormat="1" applyFont="1" applyFill="1" applyBorder="1" applyAlignment="1" applyProtection="1">
      <alignment horizontal="center" vertical="center" wrapText="1"/>
      <protection locked="0"/>
    </xf>
    <xf numFmtId="0" fontId="17" fillId="48" borderId="0" xfId="0" applyFont="1" applyFill="1" applyBorder="1" applyAlignment="1" applyProtection="1">
      <alignment horizontal="justify" vertical="center" wrapText="1"/>
      <protection locked="0"/>
    </xf>
    <xf numFmtId="0" fontId="4" fillId="32" borderId="12" xfId="73" applyFont="1" applyFill="1" applyBorder="1" applyAlignment="1">
      <alignment horizontal="center" vertical="center" wrapText="1"/>
      <protection/>
    </xf>
    <xf numFmtId="0" fontId="5" fillId="32" borderId="12" xfId="73" applyFont="1" applyFill="1" applyBorder="1" applyAlignment="1">
      <alignment horizontal="center" vertical="center"/>
      <protection/>
    </xf>
    <xf numFmtId="0" fontId="3" fillId="32" borderId="13" xfId="73" applyFont="1" applyFill="1" applyBorder="1" applyAlignment="1">
      <alignment horizontal="center" vertical="center"/>
      <protection/>
    </xf>
    <xf numFmtId="0" fontId="3" fillId="32" borderId="14" xfId="73" applyFont="1" applyFill="1" applyBorder="1" applyAlignment="1">
      <alignment horizontal="center" vertical="center"/>
      <protection/>
    </xf>
    <xf numFmtId="0" fontId="3" fillId="32" borderId="15" xfId="73" applyFont="1" applyFill="1" applyBorder="1" applyAlignment="1">
      <alignment horizontal="center" vertical="center"/>
      <protection/>
    </xf>
    <xf numFmtId="0" fontId="3" fillId="32" borderId="16" xfId="73" applyFont="1" applyFill="1" applyBorder="1" applyAlignment="1">
      <alignment horizontal="center" vertical="center"/>
      <protection/>
    </xf>
    <xf numFmtId="0" fontId="3" fillId="32" borderId="0" xfId="73" applyFont="1" applyFill="1" applyBorder="1" applyAlignment="1">
      <alignment horizontal="center" vertical="center"/>
      <protection/>
    </xf>
    <xf numFmtId="0" fontId="3" fillId="32" borderId="17" xfId="73" applyFont="1" applyFill="1" applyBorder="1" applyAlignment="1">
      <alignment horizontal="center" vertical="center"/>
      <protection/>
    </xf>
    <xf numFmtId="0" fontId="3" fillId="32" borderId="18" xfId="73" applyFont="1" applyFill="1" applyBorder="1" applyAlignment="1">
      <alignment horizontal="center" vertical="center"/>
      <protection/>
    </xf>
    <xf numFmtId="0" fontId="3" fillId="32" borderId="19" xfId="73" applyFont="1" applyFill="1" applyBorder="1" applyAlignment="1">
      <alignment horizontal="center" vertical="center"/>
      <protection/>
    </xf>
    <xf numFmtId="0" fontId="3" fillId="32" borderId="20" xfId="73" applyFont="1" applyFill="1" applyBorder="1" applyAlignment="1">
      <alignment horizontal="center" vertical="center"/>
      <protection/>
    </xf>
    <xf numFmtId="0" fontId="5" fillId="32" borderId="10" xfId="73" applyFont="1" applyFill="1" applyBorder="1" applyAlignment="1">
      <alignment horizontal="center" vertical="center"/>
      <protection/>
    </xf>
    <xf numFmtId="0" fontId="5" fillId="32" borderId="11" xfId="73" applyFont="1" applyFill="1" applyBorder="1" applyAlignment="1">
      <alignment horizontal="center" vertical="center"/>
      <protection/>
    </xf>
    <xf numFmtId="0" fontId="5" fillId="32" borderId="21" xfId="73" applyFont="1" applyFill="1" applyBorder="1" applyAlignment="1">
      <alignment horizontal="center" vertical="center"/>
      <protection/>
    </xf>
    <xf numFmtId="0" fontId="4" fillId="32" borderId="13" xfId="73" applyFont="1" applyFill="1" applyBorder="1" applyAlignment="1">
      <alignment horizontal="center" vertical="center"/>
      <protection/>
    </xf>
    <xf numFmtId="0" fontId="4" fillId="32" borderId="14" xfId="73" applyFont="1" applyFill="1" applyBorder="1" applyAlignment="1">
      <alignment horizontal="center" vertical="center"/>
      <protection/>
    </xf>
    <xf numFmtId="0" fontId="4" fillId="32" borderId="18" xfId="73" applyFont="1" applyFill="1" applyBorder="1" applyAlignment="1">
      <alignment horizontal="center" vertical="center"/>
      <protection/>
    </xf>
    <xf numFmtId="0" fontId="4" fillId="32" borderId="19" xfId="73" applyFont="1" applyFill="1" applyBorder="1" applyAlignment="1">
      <alignment horizontal="center" vertical="center"/>
      <protection/>
    </xf>
    <xf numFmtId="0" fontId="4" fillId="32" borderId="10" xfId="73" applyFont="1" applyFill="1" applyBorder="1" applyAlignment="1">
      <alignment horizontal="center" vertical="center"/>
      <protection/>
    </xf>
    <xf numFmtId="0" fontId="4" fillId="32" borderId="11" xfId="73" applyFont="1" applyFill="1" applyBorder="1" applyAlignment="1">
      <alignment horizontal="center" vertical="center"/>
      <protection/>
    </xf>
    <xf numFmtId="0" fontId="6" fillId="33" borderId="12" xfId="73" applyFont="1" applyFill="1" applyBorder="1" applyAlignment="1">
      <alignment horizontal="center" vertical="center" wrapText="1"/>
      <protection/>
    </xf>
    <xf numFmtId="0" fontId="8" fillId="32" borderId="0" xfId="0" applyFont="1" applyFill="1" applyAlignment="1">
      <alignment horizontal="left"/>
    </xf>
    <xf numFmtId="0" fontId="14" fillId="40" borderId="12" xfId="0" applyFont="1" applyFill="1" applyBorder="1" applyAlignment="1" applyProtection="1">
      <alignment horizontal="center" vertical="center" wrapText="1"/>
      <protection/>
    </xf>
    <xf numFmtId="0" fontId="14" fillId="39" borderId="10" xfId="0" applyFont="1" applyFill="1" applyBorder="1" applyAlignment="1" applyProtection="1">
      <alignment horizontal="center" vertical="center" wrapText="1"/>
      <protection locked="0"/>
    </xf>
    <xf numFmtId="0" fontId="14" fillId="39" borderId="11" xfId="0" applyFont="1" applyFill="1" applyBorder="1" applyAlignment="1" applyProtection="1">
      <alignment horizontal="center" vertical="center" wrapText="1"/>
      <protection locked="0"/>
    </xf>
    <xf numFmtId="0" fontId="14" fillId="39" borderId="21" xfId="0" applyFont="1" applyFill="1" applyBorder="1" applyAlignment="1" applyProtection="1">
      <alignment horizontal="center" vertical="center" wrapText="1"/>
      <protection locked="0"/>
    </xf>
    <xf numFmtId="0" fontId="0" fillId="35" borderId="0" xfId="0" applyFill="1" applyAlignment="1">
      <alignment horizontal="center"/>
    </xf>
    <xf numFmtId="0" fontId="0" fillId="37" borderId="12" xfId="0" applyFill="1" applyBorder="1" applyAlignment="1">
      <alignment horizontal="center" vertical="center"/>
    </xf>
    <xf numFmtId="0" fontId="0" fillId="4" borderId="12" xfId="0" applyFill="1" applyBorder="1" applyAlignment="1">
      <alignment horizontal="center"/>
    </xf>
    <xf numFmtId="0" fontId="0" fillId="49" borderId="12" xfId="0" applyFill="1" applyBorder="1" applyAlignment="1">
      <alignment horizontal="center"/>
    </xf>
    <xf numFmtId="0" fontId="0" fillId="3" borderId="12" xfId="0" applyFill="1" applyBorder="1" applyAlignment="1">
      <alignment horizontal="center"/>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2" borderId="12" xfId="0" applyFill="1" applyBorder="1" applyAlignment="1">
      <alignment horizontal="center"/>
    </xf>
    <xf numFmtId="0" fontId="0" fillId="50" borderId="12" xfId="0" applyFill="1" applyBorder="1" applyAlignment="1">
      <alignment horizontal="center" wrapText="1"/>
    </xf>
    <xf numFmtId="0" fontId="0" fillId="5" borderId="12" xfId="0" applyFill="1" applyBorder="1" applyAlignment="1">
      <alignment horizontal="center" wrapText="1"/>
    </xf>
    <xf numFmtId="0" fontId="0" fillId="10" borderId="12" xfId="0" applyFill="1" applyBorder="1" applyAlignment="1">
      <alignment horizontal="center" wrapText="1"/>
    </xf>
    <xf numFmtId="0" fontId="0" fillId="50" borderId="12" xfId="0" applyFill="1" applyBorder="1" applyAlignment="1">
      <alignment horizontal="center"/>
    </xf>
    <xf numFmtId="0" fontId="0" fillId="37" borderId="12" xfId="0" applyFill="1" applyBorder="1" applyAlignment="1">
      <alignment horizontal="center"/>
    </xf>
  </cellXfs>
  <cellStyles count="1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2" xfId="79"/>
    <cellStyle name="Normal 2 3" xfId="80"/>
    <cellStyle name="Normal 2 4" xfId="81"/>
    <cellStyle name="Normal 2 5" xfId="82"/>
    <cellStyle name="Normal 2 6" xfId="83"/>
    <cellStyle name="Normal 2 7" xfId="84"/>
    <cellStyle name="Normal 2 8" xfId="85"/>
    <cellStyle name="Normal 2 9" xfId="86"/>
    <cellStyle name="Normal 3" xfId="87"/>
    <cellStyle name="Normal 4" xfId="88"/>
    <cellStyle name="Normal 4 2" xfId="89"/>
    <cellStyle name="Normal 5" xfId="90"/>
    <cellStyle name="Normal 6" xfId="91"/>
    <cellStyle name="Normal 7" xfId="92"/>
    <cellStyle name="Normal 8" xfId="93"/>
    <cellStyle name="Normal 9" xfId="94"/>
    <cellStyle name="Notas" xfId="95"/>
    <cellStyle name="Percent" xfId="96"/>
    <cellStyle name="Porcentual 10" xfId="97"/>
    <cellStyle name="Porcentual 11" xfId="98"/>
    <cellStyle name="Porcentual 12" xfId="99"/>
    <cellStyle name="Porcentual 13" xfId="100"/>
    <cellStyle name="Porcentual 14" xfId="101"/>
    <cellStyle name="Porcentual 15" xfId="102"/>
    <cellStyle name="Porcentual 2" xfId="103"/>
    <cellStyle name="Porcentual 3" xfId="104"/>
    <cellStyle name="Porcentual 4" xfId="105"/>
    <cellStyle name="Porcentual 5" xfId="106"/>
    <cellStyle name="Porcentual 6" xfId="107"/>
    <cellStyle name="Porcentual 7" xfId="108"/>
    <cellStyle name="Porcentual 8" xfId="109"/>
    <cellStyle name="Porcentual 9" xfId="110"/>
    <cellStyle name="Salida" xfId="111"/>
    <cellStyle name="Texto de advertencia" xfId="112"/>
    <cellStyle name="Texto explicativo" xfId="113"/>
    <cellStyle name="Título" xfId="114"/>
    <cellStyle name="Título 2" xfId="115"/>
    <cellStyle name="Título 3" xfId="116"/>
    <cellStyle name="Total" xfId="117"/>
  </cellStyles>
  <dxfs count="9">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2</xdr:col>
      <xdr:colOff>123825</xdr:colOff>
      <xdr:row>2</xdr:row>
      <xdr:rowOff>371475</xdr:rowOff>
    </xdr:to>
    <xdr:pic>
      <xdr:nvPicPr>
        <xdr:cNvPr id="1" name="Picture 30"/>
        <xdr:cNvPicPr preferRelativeResize="1">
          <a:picLocks noChangeAspect="1"/>
        </xdr:cNvPicPr>
      </xdr:nvPicPr>
      <xdr:blipFill>
        <a:blip r:embed="rId1"/>
        <a:stretch>
          <a:fillRect/>
        </a:stretch>
      </xdr:blipFill>
      <xdr:spPr>
        <a:xfrm>
          <a:off x="123825" y="123825"/>
          <a:ext cx="2181225" cy="933450"/>
        </a:xfrm>
        <a:prstGeom prst="rect">
          <a:avLst/>
        </a:prstGeom>
        <a:noFill/>
        <a:ln w="9525" cmpd="sng">
          <a:noFill/>
        </a:ln>
      </xdr:spPr>
    </xdr:pic>
    <xdr:clientData/>
  </xdr:twoCellAnchor>
  <xdr:twoCellAnchor>
    <xdr:from>
      <xdr:col>22</xdr:col>
      <xdr:colOff>200025</xdr:colOff>
      <xdr:row>0</xdr:row>
      <xdr:rowOff>0</xdr:rowOff>
    </xdr:from>
    <xdr:to>
      <xdr:col>22</xdr:col>
      <xdr:colOff>2886075</xdr:colOff>
      <xdr:row>2</xdr:row>
      <xdr:rowOff>323850</xdr:rowOff>
    </xdr:to>
    <xdr:pic>
      <xdr:nvPicPr>
        <xdr:cNvPr id="2" name="Picture 267" descr="LOGOFPS1"/>
        <xdr:cNvPicPr preferRelativeResize="1">
          <a:picLocks noChangeAspect="1"/>
        </xdr:cNvPicPr>
      </xdr:nvPicPr>
      <xdr:blipFill>
        <a:blip r:embed="rId2"/>
        <a:stretch>
          <a:fillRect/>
        </a:stretch>
      </xdr:blipFill>
      <xdr:spPr>
        <a:xfrm>
          <a:off x="32966025" y="0"/>
          <a:ext cx="26860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1"/>
  <sheetViews>
    <sheetView tabSelected="1" zoomScale="89" zoomScaleNormal="89" zoomScalePageLayoutView="0" workbookViewId="0" topLeftCell="Q1">
      <pane ySplit="7" topLeftCell="A19" activePane="bottomLeft" state="frozen"/>
      <selection pane="topLeft" activeCell="C1" sqref="C1"/>
      <selection pane="bottomLeft" activeCell="X42" sqref="X42"/>
    </sheetView>
  </sheetViews>
  <sheetFormatPr defaultColWidth="11.421875" defaultRowHeight="15"/>
  <cols>
    <col min="1" max="1" width="6.28125" style="0" customWidth="1"/>
    <col min="2" max="2" width="26.421875" style="0" customWidth="1"/>
    <col min="3" max="3" width="6.140625" style="0" customWidth="1"/>
    <col min="4" max="4" width="30.421875" style="0" customWidth="1"/>
    <col min="5" max="5" width="25.140625" style="0" customWidth="1"/>
    <col min="6" max="6" width="18.140625" style="0" customWidth="1"/>
    <col min="7" max="7" width="14.140625" style="0" customWidth="1"/>
    <col min="8" max="8" width="36.7109375" style="0" customWidth="1"/>
    <col min="9" max="9" width="39.7109375" style="0" customWidth="1"/>
    <col min="10" max="10" width="17.8515625" style="0" customWidth="1"/>
    <col min="11" max="11" width="20.421875" style="0" customWidth="1"/>
    <col min="12" max="12" width="14.140625" style="0" customWidth="1"/>
    <col min="13" max="13" width="28.8515625" style="0" customWidth="1"/>
    <col min="14" max="14" width="13.7109375" style="0" customWidth="1"/>
    <col min="15" max="15" width="18.140625" style="0" customWidth="1"/>
    <col min="16" max="16" width="23.7109375" style="0" customWidth="1"/>
    <col min="17" max="17" width="20.00390625" style="0" customWidth="1"/>
    <col min="18" max="18" width="22.00390625" style="0" customWidth="1"/>
    <col min="19" max="19" width="17.140625" style="0" customWidth="1"/>
    <col min="20" max="20" width="18.421875" style="0" customWidth="1"/>
    <col min="21" max="21" width="27.140625" style="16" customWidth="1"/>
    <col min="22" max="22" width="46.7109375" style="15" customWidth="1"/>
    <col min="23" max="23" width="72.8515625" style="142" customWidth="1"/>
    <col min="24" max="24" width="14.28125" style="14" customWidth="1"/>
    <col min="26" max="26" width="11.57421875" style="0" bestFit="1" customWidth="1"/>
  </cols>
  <sheetData>
    <row r="1" spans="1:24" ht="42.75" customHeight="1">
      <c r="A1" s="149"/>
      <c r="B1" s="150"/>
      <c r="C1" s="151"/>
      <c r="D1" s="165" t="s">
        <v>71</v>
      </c>
      <c r="E1" s="166"/>
      <c r="F1" s="166"/>
      <c r="G1" s="166"/>
      <c r="H1" s="166"/>
      <c r="I1" s="166"/>
      <c r="J1" s="166"/>
      <c r="K1" s="166"/>
      <c r="L1" s="166"/>
      <c r="M1" s="166"/>
      <c r="N1" s="166"/>
      <c r="O1" s="166"/>
      <c r="P1" s="166"/>
      <c r="Q1" s="166"/>
      <c r="R1" s="166"/>
      <c r="S1" s="166"/>
      <c r="T1" s="166"/>
      <c r="U1" s="166"/>
      <c r="V1" s="147"/>
      <c r="W1" s="147"/>
      <c r="X1" s="147"/>
    </row>
    <row r="2" spans="1:24" ht="11.25" customHeight="1">
      <c r="A2" s="152"/>
      <c r="B2" s="153"/>
      <c r="C2" s="154"/>
      <c r="D2" s="161" t="s">
        <v>24</v>
      </c>
      <c r="E2" s="162"/>
      <c r="F2" s="162"/>
      <c r="G2" s="162"/>
      <c r="H2" s="162"/>
      <c r="I2" s="162"/>
      <c r="J2" s="162"/>
      <c r="K2" s="162"/>
      <c r="L2" s="162"/>
      <c r="M2" s="162"/>
      <c r="N2" s="162"/>
      <c r="O2" s="162"/>
      <c r="P2" s="162"/>
      <c r="Q2" s="162"/>
      <c r="R2" s="162"/>
      <c r="S2" s="162"/>
      <c r="T2" s="162"/>
      <c r="U2" s="162"/>
      <c r="V2" s="147"/>
      <c r="W2" s="147"/>
      <c r="X2" s="147"/>
    </row>
    <row r="3" spans="1:24" ht="30" customHeight="1">
      <c r="A3" s="155"/>
      <c r="B3" s="156"/>
      <c r="C3" s="157"/>
      <c r="D3" s="163"/>
      <c r="E3" s="164"/>
      <c r="F3" s="164"/>
      <c r="G3" s="164"/>
      <c r="H3" s="164"/>
      <c r="I3" s="164"/>
      <c r="J3" s="164"/>
      <c r="K3" s="164"/>
      <c r="L3" s="164"/>
      <c r="M3" s="164"/>
      <c r="N3" s="164"/>
      <c r="O3" s="164"/>
      <c r="P3" s="164"/>
      <c r="Q3" s="164"/>
      <c r="R3" s="164"/>
      <c r="S3" s="164"/>
      <c r="T3" s="164"/>
      <c r="U3" s="164"/>
      <c r="V3" s="147"/>
      <c r="W3" s="147"/>
      <c r="X3" s="147"/>
    </row>
    <row r="4" spans="1:24" ht="22.5" customHeight="1">
      <c r="A4" s="158" t="s">
        <v>69</v>
      </c>
      <c r="B4" s="159"/>
      <c r="C4" s="160"/>
      <c r="D4" s="158" t="s">
        <v>26</v>
      </c>
      <c r="E4" s="159"/>
      <c r="F4" s="159"/>
      <c r="G4" s="159"/>
      <c r="H4" s="159"/>
      <c r="I4" s="159"/>
      <c r="J4" s="159"/>
      <c r="K4" s="159"/>
      <c r="L4" s="160"/>
      <c r="M4" s="148" t="s">
        <v>70</v>
      </c>
      <c r="N4" s="148"/>
      <c r="O4" s="148"/>
      <c r="P4" s="148"/>
      <c r="Q4" s="148"/>
      <c r="R4" s="148"/>
      <c r="S4" s="148"/>
      <c r="T4" s="148"/>
      <c r="U4" s="158"/>
      <c r="V4" s="148" t="s">
        <v>25</v>
      </c>
      <c r="W4" s="148"/>
      <c r="X4" s="148"/>
    </row>
    <row r="5" spans="1:24" ht="6.75" customHeight="1">
      <c r="A5" s="3"/>
      <c r="B5" s="4"/>
      <c r="C5" s="4"/>
      <c r="D5" s="4"/>
      <c r="E5" s="4"/>
      <c r="F5" s="4"/>
      <c r="G5" s="4"/>
      <c r="H5" s="4"/>
      <c r="I5" s="4"/>
      <c r="J5" s="4"/>
      <c r="K5" s="4"/>
      <c r="L5" s="4"/>
      <c r="M5" s="4"/>
      <c r="N5" s="4"/>
      <c r="O5" s="4"/>
      <c r="P5" s="4"/>
      <c r="Q5" s="4"/>
      <c r="R5" s="4"/>
      <c r="S5" s="4"/>
      <c r="T5" s="4"/>
      <c r="U5" s="4"/>
      <c r="V5" s="167"/>
      <c r="W5" s="167"/>
      <c r="X5" s="167"/>
    </row>
    <row r="6" spans="1:24" ht="23.25" customHeight="1">
      <c r="A6" s="169" t="s">
        <v>0</v>
      </c>
      <c r="B6" s="169"/>
      <c r="C6" s="169"/>
      <c r="D6" s="169"/>
      <c r="E6" s="169" t="s">
        <v>1</v>
      </c>
      <c r="F6" s="169"/>
      <c r="G6" s="169"/>
      <c r="H6" s="169"/>
      <c r="I6" s="169"/>
      <c r="J6" s="169"/>
      <c r="K6" s="169"/>
      <c r="L6" s="169"/>
      <c r="M6" s="169" t="s">
        <v>2</v>
      </c>
      <c r="N6" s="169"/>
      <c r="O6" s="169"/>
      <c r="P6" s="169"/>
      <c r="Q6" s="170" t="s">
        <v>3</v>
      </c>
      <c r="R6" s="171"/>
      <c r="S6" s="171"/>
      <c r="T6" s="171"/>
      <c r="U6" s="171"/>
      <c r="V6" s="171"/>
      <c r="W6" s="171"/>
      <c r="X6" s="172"/>
    </row>
    <row r="7" spans="1:24" ht="141.75" customHeight="1">
      <c r="A7" s="26" t="s">
        <v>4</v>
      </c>
      <c r="B7" s="26" t="s">
        <v>21</v>
      </c>
      <c r="C7" s="26" t="s">
        <v>4</v>
      </c>
      <c r="D7" s="26" t="s">
        <v>22</v>
      </c>
      <c r="E7" s="26" t="s">
        <v>23</v>
      </c>
      <c r="F7" s="26" t="s">
        <v>5</v>
      </c>
      <c r="G7" s="26" t="s">
        <v>6</v>
      </c>
      <c r="H7" s="26" t="s">
        <v>7</v>
      </c>
      <c r="I7" s="26" t="s">
        <v>8</v>
      </c>
      <c r="J7" s="26" t="s">
        <v>9</v>
      </c>
      <c r="K7" s="26" t="s">
        <v>10</v>
      </c>
      <c r="L7" s="26" t="s">
        <v>11</v>
      </c>
      <c r="M7" s="18" t="s">
        <v>12</v>
      </c>
      <c r="N7" s="19" t="s">
        <v>13</v>
      </c>
      <c r="O7" s="17" t="s">
        <v>14</v>
      </c>
      <c r="P7" s="20" t="s">
        <v>15</v>
      </c>
      <c r="Q7" s="24" t="s">
        <v>16</v>
      </c>
      <c r="R7" s="24" t="s">
        <v>17</v>
      </c>
      <c r="S7" s="21" t="s">
        <v>18</v>
      </c>
      <c r="T7" s="21" t="s">
        <v>130</v>
      </c>
      <c r="U7" s="25" t="s">
        <v>19</v>
      </c>
      <c r="V7" s="22" t="s">
        <v>20</v>
      </c>
      <c r="W7" s="134" t="s">
        <v>102</v>
      </c>
      <c r="X7" s="23" t="s">
        <v>103</v>
      </c>
    </row>
    <row r="8" spans="1:24" ht="165.75" customHeight="1">
      <c r="A8" s="30">
        <v>6</v>
      </c>
      <c r="B8" s="31" t="s">
        <v>131</v>
      </c>
      <c r="C8" s="30">
        <v>6.2</v>
      </c>
      <c r="D8" s="31" t="s">
        <v>151</v>
      </c>
      <c r="E8" s="32" t="s">
        <v>31</v>
      </c>
      <c r="F8" s="30" t="s">
        <v>33</v>
      </c>
      <c r="G8" s="30" t="s">
        <v>34</v>
      </c>
      <c r="H8" s="33" t="s">
        <v>74</v>
      </c>
      <c r="I8" s="32" t="s">
        <v>149</v>
      </c>
      <c r="J8" s="30" t="s">
        <v>126</v>
      </c>
      <c r="K8" s="30" t="s">
        <v>127</v>
      </c>
      <c r="L8" s="34">
        <v>0.9</v>
      </c>
      <c r="M8" s="35" t="s">
        <v>27</v>
      </c>
      <c r="N8" s="35" t="s">
        <v>28</v>
      </c>
      <c r="O8" s="35" t="s">
        <v>29</v>
      </c>
      <c r="P8" s="35" t="s">
        <v>30</v>
      </c>
      <c r="Q8" s="36">
        <v>19</v>
      </c>
      <c r="R8" s="36">
        <v>20</v>
      </c>
      <c r="S8" s="37">
        <f aca="true" t="shared" si="0" ref="S8:S17">Q8/R8</f>
        <v>0.95</v>
      </c>
      <c r="T8" s="37">
        <f aca="true" t="shared" si="1" ref="T8:T13">(S8/L8)</f>
        <v>1.0555555555555556</v>
      </c>
      <c r="U8" s="38" t="str">
        <f>IF(S8&gt;=95%,$P$7,IF(S8&gt;=70%,$O$7,IF(S8&gt;=50%,$N$7,IF(S8&lt;50%,$M$7,"ojo"))))</f>
        <v>SATISFACTORIO</v>
      </c>
      <c r="V8" s="39" t="s">
        <v>230</v>
      </c>
      <c r="W8" s="135" t="s">
        <v>262</v>
      </c>
      <c r="X8" s="30" t="s">
        <v>263</v>
      </c>
    </row>
    <row r="9" spans="1:24" ht="165.75" customHeight="1">
      <c r="A9" s="30">
        <v>3</v>
      </c>
      <c r="B9" s="31" t="s">
        <v>132</v>
      </c>
      <c r="C9" s="30">
        <v>3.8</v>
      </c>
      <c r="D9" s="31" t="s">
        <v>159</v>
      </c>
      <c r="E9" s="32" t="s">
        <v>31</v>
      </c>
      <c r="F9" s="30" t="s">
        <v>32</v>
      </c>
      <c r="G9" s="30" t="s">
        <v>177</v>
      </c>
      <c r="H9" s="33" t="s">
        <v>176</v>
      </c>
      <c r="I9" s="32" t="s">
        <v>178</v>
      </c>
      <c r="J9" s="30" t="s">
        <v>126</v>
      </c>
      <c r="K9" s="30" t="s">
        <v>127</v>
      </c>
      <c r="L9" s="34">
        <v>1</v>
      </c>
      <c r="M9" s="35" t="s">
        <v>27</v>
      </c>
      <c r="N9" s="35" t="s">
        <v>28</v>
      </c>
      <c r="O9" s="35" t="s">
        <v>29</v>
      </c>
      <c r="P9" s="35" t="s">
        <v>30</v>
      </c>
      <c r="Q9" s="36">
        <v>1</v>
      </c>
      <c r="R9" s="36">
        <v>1</v>
      </c>
      <c r="S9" s="37">
        <f t="shared" si="0"/>
        <v>1</v>
      </c>
      <c r="T9" s="37">
        <f t="shared" si="1"/>
        <v>1</v>
      </c>
      <c r="U9" s="38" t="str">
        <f>IF(S9&gt;=95%,$P$7,IF(S9&gt;=70%,$O$7,IF(S9&gt;=50%,$N$7,IF(S9&lt;50%,$M$7,"ojo"))))</f>
        <v>SATISFACTORIO</v>
      </c>
      <c r="V9" s="39" t="s">
        <v>231</v>
      </c>
      <c r="W9" s="135" t="s">
        <v>290</v>
      </c>
      <c r="X9" s="30" t="s">
        <v>263</v>
      </c>
    </row>
    <row r="10" spans="1:24" ht="114.75" customHeight="1">
      <c r="A10" s="40">
        <v>3</v>
      </c>
      <c r="B10" s="41" t="s">
        <v>132</v>
      </c>
      <c r="C10" s="40">
        <v>3.9</v>
      </c>
      <c r="D10" s="41" t="s">
        <v>152</v>
      </c>
      <c r="E10" s="40" t="s">
        <v>104</v>
      </c>
      <c r="F10" s="42" t="s">
        <v>32</v>
      </c>
      <c r="G10" s="42" t="s">
        <v>153</v>
      </c>
      <c r="H10" s="43" t="s">
        <v>76</v>
      </c>
      <c r="I10" s="40" t="s">
        <v>128</v>
      </c>
      <c r="J10" s="42" t="s">
        <v>126</v>
      </c>
      <c r="K10" s="42" t="s">
        <v>129</v>
      </c>
      <c r="L10" s="42" t="s">
        <v>36</v>
      </c>
      <c r="M10" s="42" t="s">
        <v>27</v>
      </c>
      <c r="N10" s="40" t="s">
        <v>75</v>
      </c>
      <c r="O10" s="42" t="s">
        <v>29</v>
      </c>
      <c r="P10" s="40" t="s">
        <v>30</v>
      </c>
      <c r="Q10" s="44">
        <v>255</v>
      </c>
      <c r="R10" s="45">
        <v>255</v>
      </c>
      <c r="S10" s="46">
        <f t="shared" si="0"/>
        <v>1</v>
      </c>
      <c r="T10" s="46">
        <f t="shared" si="1"/>
        <v>1</v>
      </c>
      <c r="U10" s="38" t="str">
        <f aca="true" t="shared" si="2" ref="U10:U32">IF(S10&gt;=95%,$P$7,IF(S10&gt;=70%,$O$7,IF(S10&gt;=50%,$N$7,IF(S10&lt;50%,$M$7,"ojo"))))</f>
        <v>SATISFACTORIO</v>
      </c>
      <c r="V10" s="47" t="s">
        <v>232</v>
      </c>
      <c r="W10" s="136" t="s">
        <v>285</v>
      </c>
      <c r="X10" s="48" t="s">
        <v>263</v>
      </c>
    </row>
    <row r="11" spans="1:24" ht="151.5" customHeight="1">
      <c r="A11" s="49">
        <v>2</v>
      </c>
      <c r="B11" s="50" t="s">
        <v>154</v>
      </c>
      <c r="C11" s="49">
        <v>2.1</v>
      </c>
      <c r="D11" s="50" t="s">
        <v>155</v>
      </c>
      <c r="E11" s="51" t="s">
        <v>37</v>
      </c>
      <c r="F11" s="52" t="s">
        <v>32</v>
      </c>
      <c r="G11" s="52" t="s">
        <v>39</v>
      </c>
      <c r="H11" s="53" t="s">
        <v>133</v>
      </c>
      <c r="I11" s="51" t="s">
        <v>174</v>
      </c>
      <c r="J11" s="51" t="s">
        <v>126</v>
      </c>
      <c r="K11" s="49" t="s">
        <v>129</v>
      </c>
      <c r="L11" s="52" t="s">
        <v>35</v>
      </c>
      <c r="M11" s="49" t="s">
        <v>27</v>
      </c>
      <c r="N11" s="49" t="s">
        <v>28</v>
      </c>
      <c r="O11" s="49" t="s">
        <v>29</v>
      </c>
      <c r="P11" s="49" t="s">
        <v>30</v>
      </c>
      <c r="Q11" s="54">
        <v>30</v>
      </c>
      <c r="R11" s="54">
        <v>30</v>
      </c>
      <c r="S11" s="55">
        <f t="shared" si="0"/>
        <v>1</v>
      </c>
      <c r="T11" s="55">
        <f t="shared" si="1"/>
        <v>1.0526315789473684</v>
      </c>
      <c r="U11" s="38" t="str">
        <f t="shared" si="2"/>
        <v>SATISFACTORIO</v>
      </c>
      <c r="V11" s="54" t="s">
        <v>233</v>
      </c>
      <c r="W11" s="137" t="s">
        <v>269</v>
      </c>
      <c r="X11" s="49" t="s">
        <v>263</v>
      </c>
    </row>
    <row r="12" spans="1:24" ht="131.25" customHeight="1">
      <c r="A12" s="56">
        <v>1</v>
      </c>
      <c r="B12" s="57" t="s">
        <v>156</v>
      </c>
      <c r="C12" s="58">
        <v>1.2</v>
      </c>
      <c r="D12" s="57" t="s">
        <v>134</v>
      </c>
      <c r="E12" s="59" t="s">
        <v>40</v>
      </c>
      <c r="F12" s="56" t="s">
        <v>32</v>
      </c>
      <c r="G12" s="56" t="s">
        <v>41</v>
      </c>
      <c r="H12" s="60" t="s">
        <v>72</v>
      </c>
      <c r="I12" s="56" t="s">
        <v>150</v>
      </c>
      <c r="J12" s="61" t="s">
        <v>126</v>
      </c>
      <c r="K12" s="56" t="s">
        <v>129</v>
      </c>
      <c r="L12" s="62">
        <v>0.95</v>
      </c>
      <c r="M12" s="56" t="s">
        <v>27</v>
      </c>
      <c r="N12" s="56" t="s">
        <v>28</v>
      </c>
      <c r="O12" s="56" t="s">
        <v>29</v>
      </c>
      <c r="P12" s="56" t="s">
        <v>30</v>
      </c>
      <c r="Q12" s="63">
        <v>3193</v>
      </c>
      <c r="R12" s="63">
        <v>3193</v>
      </c>
      <c r="S12" s="64">
        <f t="shared" si="0"/>
        <v>1</v>
      </c>
      <c r="T12" s="65">
        <f t="shared" si="1"/>
        <v>1.0526315789473684</v>
      </c>
      <c r="U12" s="38" t="str">
        <f t="shared" si="2"/>
        <v>SATISFACTORIO</v>
      </c>
      <c r="V12" s="66" t="s">
        <v>264</v>
      </c>
      <c r="W12" s="138" t="s">
        <v>265</v>
      </c>
      <c r="X12" s="61" t="s">
        <v>263</v>
      </c>
    </row>
    <row r="13" spans="1:24" ht="132.75" customHeight="1">
      <c r="A13" s="67">
        <v>5</v>
      </c>
      <c r="B13" s="28" t="s">
        <v>252</v>
      </c>
      <c r="C13" s="67" t="s">
        <v>253</v>
      </c>
      <c r="D13" s="28" t="s">
        <v>254</v>
      </c>
      <c r="E13" s="28" t="s">
        <v>42</v>
      </c>
      <c r="F13" s="28" t="s">
        <v>255</v>
      </c>
      <c r="G13" s="28" t="s">
        <v>43</v>
      </c>
      <c r="H13" s="29" t="s">
        <v>44</v>
      </c>
      <c r="I13" s="28" t="s">
        <v>256</v>
      </c>
      <c r="J13" s="68" t="s">
        <v>257</v>
      </c>
      <c r="K13" s="68" t="s">
        <v>258</v>
      </c>
      <c r="L13" s="69">
        <v>0.95</v>
      </c>
      <c r="M13" s="70" t="s">
        <v>27</v>
      </c>
      <c r="N13" s="71" t="s">
        <v>28</v>
      </c>
      <c r="O13" s="72" t="s">
        <v>29</v>
      </c>
      <c r="P13" s="73" t="s">
        <v>30</v>
      </c>
      <c r="Q13" s="70">
        <v>2408</v>
      </c>
      <c r="R13" s="70">
        <v>2408</v>
      </c>
      <c r="S13" s="74">
        <f t="shared" si="0"/>
        <v>1</v>
      </c>
      <c r="T13" s="74">
        <f t="shared" si="1"/>
        <v>1.0526315789473684</v>
      </c>
      <c r="U13" s="38" t="str">
        <f t="shared" si="2"/>
        <v>SATISFACTORIO</v>
      </c>
      <c r="V13" s="84" t="s">
        <v>259</v>
      </c>
      <c r="W13" s="139" t="s">
        <v>271</v>
      </c>
      <c r="X13" s="84" t="s">
        <v>263</v>
      </c>
    </row>
    <row r="14" spans="1:24" ht="162.75" customHeight="1">
      <c r="A14" s="75">
        <v>5</v>
      </c>
      <c r="B14" s="76" t="s">
        <v>135</v>
      </c>
      <c r="C14" s="75">
        <v>5.5</v>
      </c>
      <c r="D14" s="76" t="s">
        <v>157</v>
      </c>
      <c r="E14" s="75" t="s">
        <v>45</v>
      </c>
      <c r="F14" s="77" t="s">
        <v>38</v>
      </c>
      <c r="G14" s="75" t="s">
        <v>46</v>
      </c>
      <c r="H14" s="78" t="s">
        <v>110</v>
      </c>
      <c r="I14" s="75" t="s">
        <v>136</v>
      </c>
      <c r="J14" s="75" t="s">
        <v>126</v>
      </c>
      <c r="K14" s="75" t="s">
        <v>127</v>
      </c>
      <c r="L14" s="79">
        <v>1</v>
      </c>
      <c r="M14" s="80" t="s">
        <v>27</v>
      </c>
      <c r="N14" s="81" t="s">
        <v>28</v>
      </c>
      <c r="O14" s="82" t="s">
        <v>29</v>
      </c>
      <c r="P14" s="83" t="s">
        <v>30</v>
      </c>
      <c r="Q14" s="84">
        <v>7</v>
      </c>
      <c r="R14" s="84">
        <v>7</v>
      </c>
      <c r="S14" s="85">
        <f t="shared" si="0"/>
        <v>1</v>
      </c>
      <c r="T14" s="85">
        <f>S14/L14</f>
        <v>1</v>
      </c>
      <c r="U14" s="38" t="str">
        <f t="shared" si="2"/>
        <v>SATISFACTORIO</v>
      </c>
      <c r="V14" s="84" t="s">
        <v>234</v>
      </c>
      <c r="W14" s="139" t="s">
        <v>272</v>
      </c>
      <c r="X14" s="75" t="s">
        <v>263</v>
      </c>
    </row>
    <row r="15" spans="1:24" ht="123.75" customHeight="1" hidden="1">
      <c r="A15" s="75">
        <v>3</v>
      </c>
      <c r="B15" s="76" t="s">
        <v>132</v>
      </c>
      <c r="C15" s="75">
        <v>3.7</v>
      </c>
      <c r="D15" s="76" t="s">
        <v>139</v>
      </c>
      <c r="E15" s="75" t="s">
        <v>45</v>
      </c>
      <c r="F15" s="77" t="s">
        <v>108</v>
      </c>
      <c r="G15" s="75" t="s">
        <v>47</v>
      </c>
      <c r="H15" s="78" t="s">
        <v>107</v>
      </c>
      <c r="I15" s="75" t="s">
        <v>137</v>
      </c>
      <c r="J15" s="75" t="s">
        <v>126</v>
      </c>
      <c r="K15" s="75" t="s">
        <v>129</v>
      </c>
      <c r="L15" s="79">
        <v>1</v>
      </c>
      <c r="M15" s="80" t="s">
        <v>27</v>
      </c>
      <c r="N15" s="81" t="s">
        <v>28</v>
      </c>
      <c r="O15" s="82" t="s">
        <v>29</v>
      </c>
      <c r="P15" s="83" t="s">
        <v>30</v>
      </c>
      <c r="Q15" s="84" t="s">
        <v>201</v>
      </c>
      <c r="R15" s="84" t="s">
        <v>201</v>
      </c>
      <c r="S15" s="84" t="s">
        <v>201</v>
      </c>
      <c r="T15" s="84" t="s">
        <v>201</v>
      </c>
      <c r="U15" s="84" t="s">
        <v>201</v>
      </c>
      <c r="V15" s="84" t="s">
        <v>235</v>
      </c>
      <c r="W15" s="76" t="s">
        <v>286</v>
      </c>
      <c r="X15" s="75" t="s">
        <v>287</v>
      </c>
    </row>
    <row r="16" spans="1:24" ht="117.75" customHeight="1">
      <c r="A16" s="75">
        <v>3</v>
      </c>
      <c r="B16" s="76" t="s">
        <v>132</v>
      </c>
      <c r="C16" s="75">
        <v>3.11</v>
      </c>
      <c r="D16" s="76" t="s">
        <v>158</v>
      </c>
      <c r="E16" s="75" t="s">
        <v>45</v>
      </c>
      <c r="F16" s="77" t="s">
        <v>32</v>
      </c>
      <c r="G16" s="75" t="s">
        <v>48</v>
      </c>
      <c r="H16" s="78" t="s">
        <v>109</v>
      </c>
      <c r="I16" s="75" t="s">
        <v>138</v>
      </c>
      <c r="J16" s="75" t="s">
        <v>126</v>
      </c>
      <c r="K16" s="75" t="s">
        <v>129</v>
      </c>
      <c r="L16" s="79">
        <v>1</v>
      </c>
      <c r="M16" s="80" t="s">
        <v>27</v>
      </c>
      <c r="N16" s="81" t="s">
        <v>28</v>
      </c>
      <c r="O16" s="82" t="s">
        <v>29</v>
      </c>
      <c r="P16" s="83" t="s">
        <v>30</v>
      </c>
      <c r="Q16" s="84">
        <v>150</v>
      </c>
      <c r="R16" s="84">
        <v>150</v>
      </c>
      <c r="S16" s="85">
        <f t="shared" si="0"/>
        <v>1</v>
      </c>
      <c r="T16" s="85">
        <f aca="true" t="shared" si="3" ref="T16:T22">(S16/L16)</f>
        <v>1</v>
      </c>
      <c r="U16" s="38" t="str">
        <f t="shared" si="2"/>
        <v>SATISFACTORIO</v>
      </c>
      <c r="V16" s="84" t="s">
        <v>236</v>
      </c>
      <c r="W16" s="76" t="s">
        <v>273</v>
      </c>
      <c r="X16" s="75" t="s">
        <v>263</v>
      </c>
    </row>
    <row r="17" spans="1:24" ht="123.75" customHeight="1">
      <c r="A17" s="75">
        <v>3</v>
      </c>
      <c r="B17" s="76" t="s">
        <v>132</v>
      </c>
      <c r="C17" s="75">
        <v>3.8</v>
      </c>
      <c r="D17" s="76" t="s">
        <v>160</v>
      </c>
      <c r="E17" s="75" t="s">
        <v>45</v>
      </c>
      <c r="F17" s="77" t="s">
        <v>108</v>
      </c>
      <c r="G17" s="75" t="s">
        <v>114</v>
      </c>
      <c r="H17" s="78" t="s">
        <v>121</v>
      </c>
      <c r="I17" s="75" t="s">
        <v>184</v>
      </c>
      <c r="J17" s="75" t="s">
        <v>126</v>
      </c>
      <c r="K17" s="75" t="s">
        <v>129</v>
      </c>
      <c r="L17" s="79">
        <v>1</v>
      </c>
      <c r="M17" s="80" t="s">
        <v>27</v>
      </c>
      <c r="N17" s="81" t="s">
        <v>28</v>
      </c>
      <c r="O17" s="82" t="s">
        <v>29</v>
      </c>
      <c r="P17" s="83" t="s">
        <v>30</v>
      </c>
      <c r="Q17" s="84">
        <v>120249</v>
      </c>
      <c r="R17" s="84">
        <v>120249</v>
      </c>
      <c r="S17" s="85">
        <f t="shared" si="0"/>
        <v>1</v>
      </c>
      <c r="T17" s="85">
        <f t="shared" si="3"/>
        <v>1</v>
      </c>
      <c r="U17" s="38" t="str">
        <f t="shared" si="2"/>
        <v>SATISFACTORIO</v>
      </c>
      <c r="V17" s="84" t="s">
        <v>237</v>
      </c>
      <c r="W17" s="76" t="s">
        <v>274</v>
      </c>
      <c r="X17" s="75" t="s">
        <v>263</v>
      </c>
    </row>
    <row r="18" spans="1:24" ht="106.5" customHeight="1">
      <c r="A18" s="86">
        <v>3</v>
      </c>
      <c r="B18" s="87" t="s">
        <v>187</v>
      </c>
      <c r="C18" s="88" t="s">
        <v>188</v>
      </c>
      <c r="D18" s="87" t="s">
        <v>189</v>
      </c>
      <c r="E18" s="86" t="s">
        <v>49</v>
      </c>
      <c r="F18" s="86" t="s">
        <v>33</v>
      </c>
      <c r="G18" s="88" t="s">
        <v>166</v>
      </c>
      <c r="H18" s="89" t="s">
        <v>190</v>
      </c>
      <c r="I18" s="86" t="s">
        <v>191</v>
      </c>
      <c r="J18" s="86" t="s">
        <v>126</v>
      </c>
      <c r="K18" s="88" t="s">
        <v>129</v>
      </c>
      <c r="L18" s="90">
        <v>1</v>
      </c>
      <c r="M18" s="86" t="s">
        <v>27</v>
      </c>
      <c r="N18" s="86" t="s">
        <v>28</v>
      </c>
      <c r="O18" s="88" t="s">
        <v>29</v>
      </c>
      <c r="P18" s="86" t="s">
        <v>30</v>
      </c>
      <c r="Q18" s="91">
        <v>289</v>
      </c>
      <c r="R18" s="91">
        <v>306</v>
      </c>
      <c r="S18" s="92">
        <f>Q18/R18</f>
        <v>0.9444444444444444</v>
      </c>
      <c r="T18" s="92">
        <f t="shared" si="3"/>
        <v>0.9444444444444444</v>
      </c>
      <c r="U18" s="45" t="str">
        <f t="shared" si="2"/>
        <v>ACEPTABLE</v>
      </c>
      <c r="V18" s="91" t="s">
        <v>192</v>
      </c>
      <c r="W18" s="140" t="s">
        <v>276</v>
      </c>
      <c r="X18" s="91" t="s">
        <v>263</v>
      </c>
    </row>
    <row r="19" spans="1:24" ht="102.75" customHeight="1">
      <c r="A19" s="86">
        <v>3</v>
      </c>
      <c r="B19" s="87" t="s">
        <v>187</v>
      </c>
      <c r="C19" s="88" t="s">
        <v>188</v>
      </c>
      <c r="D19" s="87" t="s">
        <v>139</v>
      </c>
      <c r="E19" s="86" t="s">
        <v>49</v>
      </c>
      <c r="F19" s="86" t="s">
        <v>38</v>
      </c>
      <c r="G19" s="88" t="s">
        <v>193</v>
      </c>
      <c r="H19" s="89" t="s">
        <v>194</v>
      </c>
      <c r="I19" s="86" t="s">
        <v>195</v>
      </c>
      <c r="J19" s="86" t="s">
        <v>140</v>
      </c>
      <c r="K19" s="88" t="s">
        <v>127</v>
      </c>
      <c r="L19" s="90">
        <v>1</v>
      </c>
      <c r="M19" s="86" t="s">
        <v>27</v>
      </c>
      <c r="N19" s="86" t="s">
        <v>28</v>
      </c>
      <c r="O19" s="88" t="s">
        <v>29</v>
      </c>
      <c r="P19" s="86" t="s">
        <v>30</v>
      </c>
      <c r="Q19" s="91">
        <v>5</v>
      </c>
      <c r="R19" s="91">
        <v>7</v>
      </c>
      <c r="S19" s="92">
        <f>Q19/R19</f>
        <v>0.7142857142857143</v>
      </c>
      <c r="T19" s="92">
        <f t="shared" si="3"/>
        <v>0.7142857142857143</v>
      </c>
      <c r="U19" s="45" t="str">
        <f t="shared" si="2"/>
        <v>ACEPTABLE</v>
      </c>
      <c r="V19" s="91" t="s">
        <v>196</v>
      </c>
      <c r="W19" s="140" t="s">
        <v>275</v>
      </c>
      <c r="X19" s="91" t="s">
        <v>263</v>
      </c>
    </row>
    <row r="20" spans="1:24" ht="72" customHeight="1">
      <c r="A20" s="86">
        <v>3</v>
      </c>
      <c r="B20" s="87" t="s">
        <v>132</v>
      </c>
      <c r="C20" s="88" t="s">
        <v>197</v>
      </c>
      <c r="D20" s="87" t="s">
        <v>139</v>
      </c>
      <c r="E20" s="86" t="s">
        <v>49</v>
      </c>
      <c r="F20" s="86" t="s">
        <v>38</v>
      </c>
      <c r="G20" s="88" t="s">
        <v>198</v>
      </c>
      <c r="H20" s="89" t="s">
        <v>199</v>
      </c>
      <c r="I20" s="86" t="s">
        <v>200</v>
      </c>
      <c r="J20" s="86" t="s">
        <v>126</v>
      </c>
      <c r="K20" s="88" t="s">
        <v>127</v>
      </c>
      <c r="L20" s="90">
        <v>1</v>
      </c>
      <c r="M20" s="86" t="s">
        <v>27</v>
      </c>
      <c r="N20" s="86" t="s">
        <v>28</v>
      </c>
      <c r="O20" s="88" t="s">
        <v>29</v>
      </c>
      <c r="P20" s="86" t="s">
        <v>30</v>
      </c>
      <c r="Q20" s="91" t="s">
        <v>201</v>
      </c>
      <c r="R20" s="91" t="s">
        <v>201</v>
      </c>
      <c r="S20" s="91" t="s">
        <v>201</v>
      </c>
      <c r="T20" s="91" t="s">
        <v>201</v>
      </c>
      <c r="U20" s="91" t="s">
        <v>201</v>
      </c>
      <c r="V20" s="91" t="s">
        <v>202</v>
      </c>
      <c r="W20" s="140" t="s">
        <v>297</v>
      </c>
      <c r="X20" s="91" t="s">
        <v>287</v>
      </c>
    </row>
    <row r="21" spans="1:26" ht="103.5" customHeight="1">
      <c r="A21" s="86">
        <v>3</v>
      </c>
      <c r="B21" s="87" t="s">
        <v>132</v>
      </c>
      <c r="C21" s="88" t="s">
        <v>203</v>
      </c>
      <c r="D21" s="87" t="s">
        <v>204</v>
      </c>
      <c r="E21" s="86" t="s">
        <v>49</v>
      </c>
      <c r="F21" s="86" t="s">
        <v>32</v>
      </c>
      <c r="G21" s="88" t="s">
        <v>205</v>
      </c>
      <c r="H21" s="89" t="s">
        <v>206</v>
      </c>
      <c r="I21" s="86" t="s">
        <v>207</v>
      </c>
      <c r="J21" s="86" t="s">
        <v>126</v>
      </c>
      <c r="K21" s="88" t="s">
        <v>127</v>
      </c>
      <c r="L21" s="90">
        <v>1</v>
      </c>
      <c r="M21" s="86" t="s">
        <v>27</v>
      </c>
      <c r="N21" s="86" t="s">
        <v>28</v>
      </c>
      <c r="O21" s="88" t="s">
        <v>29</v>
      </c>
      <c r="P21" s="86" t="s">
        <v>30</v>
      </c>
      <c r="Q21" s="91">
        <v>0</v>
      </c>
      <c r="R21" s="91">
        <v>1</v>
      </c>
      <c r="S21" s="92">
        <f>Q21/R21</f>
        <v>0</v>
      </c>
      <c r="T21" s="92">
        <f t="shared" si="3"/>
        <v>0</v>
      </c>
      <c r="U21" s="45" t="str">
        <f t="shared" si="2"/>
        <v>INSATISFACTORIO</v>
      </c>
      <c r="V21" s="91" t="s">
        <v>208</v>
      </c>
      <c r="W21" s="140" t="s">
        <v>298</v>
      </c>
      <c r="X21" s="91" t="s">
        <v>263</v>
      </c>
      <c r="Z21" s="146"/>
    </row>
    <row r="22" spans="1:24" ht="213" customHeight="1">
      <c r="A22" s="86">
        <v>3</v>
      </c>
      <c r="B22" s="87" t="s">
        <v>132</v>
      </c>
      <c r="C22" s="88" t="s">
        <v>203</v>
      </c>
      <c r="D22" s="87" t="s">
        <v>204</v>
      </c>
      <c r="E22" s="86" t="s">
        <v>49</v>
      </c>
      <c r="F22" s="86" t="s">
        <v>33</v>
      </c>
      <c r="G22" s="88" t="s">
        <v>209</v>
      </c>
      <c r="H22" s="89" t="s">
        <v>210</v>
      </c>
      <c r="I22" s="86" t="s">
        <v>211</v>
      </c>
      <c r="J22" s="86" t="s">
        <v>126</v>
      </c>
      <c r="K22" s="88" t="s">
        <v>129</v>
      </c>
      <c r="L22" s="90">
        <v>1</v>
      </c>
      <c r="M22" s="86" t="s">
        <v>27</v>
      </c>
      <c r="N22" s="86" t="s">
        <v>28</v>
      </c>
      <c r="O22" s="88" t="s">
        <v>29</v>
      </c>
      <c r="P22" s="86" t="s">
        <v>30</v>
      </c>
      <c r="Q22" s="91">
        <v>2</v>
      </c>
      <c r="R22" s="91">
        <v>11</v>
      </c>
      <c r="S22" s="92">
        <f>Q22/R22</f>
        <v>0.18181818181818182</v>
      </c>
      <c r="T22" s="92">
        <f t="shared" si="3"/>
        <v>0.18181818181818182</v>
      </c>
      <c r="U22" s="45" t="str">
        <f t="shared" si="2"/>
        <v>INSATISFACTORIO</v>
      </c>
      <c r="V22" s="91" t="s">
        <v>212</v>
      </c>
      <c r="W22" s="140" t="s">
        <v>296</v>
      </c>
      <c r="X22" s="91" t="s">
        <v>263</v>
      </c>
    </row>
    <row r="23" spans="1:24" ht="96.75" customHeight="1">
      <c r="A23" s="86">
        <v>3</v>
      </c>
      <c r="B23" s="87" t="s">
        <v>132</v>
      </c>
      <c r="C23" s="88" t="s">
        <v>203</v>
      </c>
      <c r="D23" s="87" t="s">
        <v>204</v>
      </c>
      <c r="E23" s="86" t="s">
        <v>49</v>
      </c>
      <c r="F23" s="86" t="s">
        <v>38</v>
      </c>
      <c r="G23" s="88" t="s">
        <v>213</v>
      </c>
      <c r="H23" s="89" t="s">
        <v>214</v>
      </c>
      <c r="I23" s="86" t="s">
        <v>215</v>
      </c>
      <c r="J23" s="86" t="s">
        <v>126</v>
      </c>
      <c r="K23" s="88" t="s">
        <v>216</v>
      </c>
      <c r="L23" s="90">
        <v>1</v>
      </c>
      <c r="M23" s="86" t="s">
        <v>27</v>
      </c>
      <c r="N23" s="86" t="s">
        <v>28</v>
      </c>
      <c r="O23" s="88" t="s">
        <v>29</v>
      </c>
      <c r="P23" s="86" t="s">
        <v>30</v>
      </c>
      <c r="Q23" s="91">
        <v>81</v>
      </c>
      <c r="R23" s="91">
        <v>200</v>
      </c>
      <c r="S23" s="92">
        <f>+Q23/R23*100%</f>
        <v>0.405</v>
      </c>
      <c r="T23" s="92">
        <f>L23-S23</f>
        <v>0.595</v>
      </c>
      <c r="U23" s="45" t="str">
        <f>IF(T23&gt;=95%,$P$7,IF(T23&gt;=70%,$O$7,IF(T23&gt;=50%,$N$7,IF(T23&lt;50%,$M$7,"ojo"))))</f>
        <v>MINIMO</v>
      </c>
      <c r="V23" s="91" t="s">
        <v>217</v>
      </c>
      <c r="W23" s="140" t="s">
        <v>291</v>
      </c>
      <c r="X23" s="91" t="s">
        <v>287</v>
      </c>
    </row>
    <row r="24" spans="1:25" ht="99.75" customHeight="1">
      <c r="A24" s="86">
        <v>3</v>
      </c>
      <c r="B24" s="87" t="s">
        <v>132</v>
      </c>
      <c r="C24" s="88" t="s">
        <v>203</v>
      </c>
      <c r="D24" s="87" t="s">
        <v>204</v>
      </c>
      <c r="E24" s="86" t="s">
        <v>49</v>
      </c>
      <c r="F24" s="86" t="s">
        <v>32</v>
      </c>
      <c r="G24" s="88" t="s">
        <v>218</v>
      </c>
      <c r="H24" s="89" t="s">
        <v>219</v>
      </c>
      <c r="I24" s="86" t="s">
        <v>220</v>
      </c>
      <c r="J24" s="86" t="s">
        <v>126</v>
      </c>
      <c r="K24" s="88" t="s">
        <v>129</v>
      </c>
      <c r="L24" s="90">
        <v>1</v>
      </c>
      <c r="M24" s="86" t="s">
        <v>27</v>
      </c>
      <c r="N24" s="86" t="s">
        <v>28</v>
      </c>
      <c r="O24" s="88" t="s">
        <v>29</v>
      </c>
      <c r="P24" s="86" t="s">
        <v>30</v>
      </c>
      <c r="Q24" s="91">
        <v>2</v>
      </c>
      <c r="R24" s="91">
        <v>2</v>
      </c>
      <c r="S24" s="92">
        <f>+Q24/R24*100%</f>
        <v>1</v>
      </c>
      <c r="T24" s="92">
        <v>1</v>
      </c>
      <c r="U24" s="45" t="str">
        <f>IF(S24&gt;=95%,$P$7,IF(S24&gt;=70%,$O$7,IF(S24&gt;=50%,$N$7,IF(S24&lt;50%,$M$7,"ojo"))))</f>
        <v>SATISFACTORIO</v>
      </c>
      <c r="V24" s="91" t="s">
        <v>221</v>
      </c>
      <c r="W24" s="140" t="s">
        <v>295</v>
      </c>
      <c r="X24" s="91" t="s">
        <v>263</v>
      </c>
      <c r="Y24" s="5"/>
    </row>
    <row r="25" spans="1:24" ht="173.25" customHeight="1">
      <c r="A25" s="86">
        <v>3</v>
      </c>
      <c r="B25" s="87" t="s">
        <v>132</v>
      </c>
      <c r="C25" s="88" t="s">
        <v>203</v>
      </c>
      <c r="D25" s="87" t="s">
        <v>204</v>
      </c>
      <c r="E25" s="86" t="s">
        <v>49</v>
      </c>
      <c r="F25" s="86" t="s">
        <v>32</v>
      </c>
      <c r="G25" s="88" t="s">
        <v>222</v>
      </c>
      <c r="H25" s="89" t="s">
        <v>223</v>
      </c>
      <c r="I25" s="86" t="s">
        <v>224</v>
      </c>
      <c r="J25" s="86" t="s">
        <v>126</v>
      </c>
      <c r="K25" s="88" t="s">
        <v>129</v>
      </c>
      <c r="L25" s="90">
        <v>1</v>
      </c>
      <c r="M25" s="86" t="s">
        <v>27</v>
      </c>
      <c r="N25" s="86" t="s">
        <v>28</v>
      </c>
      <c r="O25" s="88" t="s">
        <v>29</v>
      </c>
      <c r="P25" s="86" t="s">
        <v>30</v>
      </c>
      <c r="Q25" s="91">
        <v>6</v>
      </c>
      <c r="R25" s="91">
        <v>6</v>
      </c>
      <c r="S25" s="92">
        <v>1</v>
      </c>
      <c r="T25" s="92">
        <v>1</v>
      </c>
      <c r="U25" s="45" t="str">
        <f t="shared" si="2"/>
        <v>SATISFACTORIO</v>
      </c>
      <c r="V25" s="91" t="s">
        <v>225</v>
      </c>
      <c r="W25" s="140" t="s">
        <v>288</v>
      </c>
      <c r="X25" s="91" t="s">
        <v>263</v>
      </c>
    </row>
    <row r="26" spans="1:24" ht="123.75" customHeight="1">
      <c r="A26" s="86">
        <v>3</v>
      </c>
      <c r="B26" s="87" t="s">
        <v>132</v>
      </c>
      <c r="C26" s="88" t="s">
        <v>203</v>
      </c>
      <c r="D26" s="87" t="s">
        <v>204</v>
      </c>
      <c r="E26" s="86" t="s">
        <v>49</v>
      </c>
      <c r="F26" s="86" t="s">
        <v>38</v>
      </c>
      <c r="G26" s="88" t="s">
        <v>226</v>
      </c>
      <c r="H26" s="89" t="s">
        <v>227</v>
      </c>
      <c r="I26" s="86" t="s">
        <v>228</v>
      </c>
      <c r="J26" s="86" t="s">
        <v>126</v>
      </c>
      <c r="K26" s="88" t="s">
        <v>127</v>
      </c>
      <c r="L26" s="90">
        <v>1</v>
      </c>
      <c r="M26" s="86" t="s">
        <v>27</v>
      </c>
      <c r="N26" s="86" t="s">
        <v>28</v>
      </c>
      <c r="O26" s="88" t="s">
        <v>29</v>
      </c>
      <c r="P26" s="86" t="s">
        <v>30</v>
      </c>
      <c r="Q26" s="91">
        <v>93</v>
      </c>
      <c r="R26" s="91">
        <v>200</v>
      </c>
      <c r="S26" s="92">
        <f>Q26/R26</f>
        <v>0.465</v>
      </c>
      <c r="T26" s="92">
        <f>S26</f>
        <v>0.465</v>
      </c>
      <c r="U26" s="45" t="str">
        <f t="shared" si="2"/>
        <v>INSATISFACTORIO</v>
      </c>
      <c r="V26" s="91" t="s">
        <v>229</v>
      </c>
      <c r="W26" s="140" t="s">
        <v>282</v>
      </c>
      <c r="X26" s="91" t="s">
        <v>263</v>
      </c>
    </row>
    <row r="27" spans="1:24" ht="166.5" customHeight="1">
      <c r="A27" s="93">
        <v>5</v>
      </c>
      <c r="B27" s="94" t="s">
        <v>161</v>
      </c>
      <c r="C27" s="93">
        <v>5.2</v>
      </c>
      <c r="D27" s="94" t="s">
        <v>141</v>
      </c>
      <c r="E27" s="93" t="s">
        <v>116</v>
      </c>
      <c r="F27" s="93" t="s">
        <v>32</v>
      </c>
      <c r="G27" s="93" t="s">
        <v>50</v>
      </c>
      <c r="H27" s="95" t="s">
        <v>67</v>
      </c>
      <c r="I27" s="93" t="s">
        <v>142</v>
      </c>
      <c r="J27" s="93" t="s">
        <v>126</v>
      </c>
      <c r="K27" s="93" t="s">
        <v>127</v>
      </c>
      <c r="L27" s="96">
        <v>0.95</v>
      </c>
      <c r="M27" s="93" t="s">
        <v>27</v>
      </c>
      <c r="N27" s="93" t="s">
        <v>28</v>
      </c>
      <c r="O27" s="93" t="s">
        <v>29</v>
      </c>
      <c r="P27" s="93" t="s">
        <v>30</v>
      </c>
      <c r="Q27" s="97">
        <v>461756308971.22</v>
      </c>
      <c r="R27" s="97">
        <v>475287298789.52</v>
      </c>
      <c r="S27" s="98">
        <f aca="true" t="shared" si="4" ref="S27:S38">Q27/R27</f>
        <v>0.9715309248684716</v>
      </c>
      <c r="T27" s="98">
        <f aca="true" t="shared" si="5" ref="T27:T32">(S27/L27)</f>
        <v>1.0226641314404965</v>
      </c>
      <c r="U27" s="38" t="str">
        <f t="shared" si="2"/>
        <v>SATISFACTORIO</v>
      </c>
      <c r="V27" s="97" t="s">
        <v>238</v>
      </c>
      <c r="W27" s="94" t="s">
        <v>279</v>
      </c>
      <c r="X27" s="93" t="s">
        <v>263</v>
      </c>
    </row>
    <row r="28" spans="1:24" ht="180" customHeight="1">
      <c r="A28" s="93">
        <v>5</v>
      </c>
      <c r="B28" s="94" t="s">
        <v>135</v>
      </c>
      <c r="C28" s="93">
        <v>5.2</v>
      </c>
      <c r="D28" s="94" t="s">
        <v>141</v>
      </c>
      <c r="E28" s="93" t="s">
        <v>116</v>
      </c>
      <c r="F28" s="93" t="s">
        <v>32</v>
      </c>
      <c r="G28" s="93" t="s">
        <v>51</v>
      </c>
      <c r="H28" s="95" t="s">
        <v>68</v>
      </c>
      <c r="I28" s="93" t="s">
        <v>143</v>
      </c>
      <c r="J28" s="93" t="s">
        <v>126</v>
      </c>
      <c r="K28" s="93" t="s">
        <v>127</v>
      </c>
      <c r="L28" s="96">
        <v>0.95</v>
      </c>
      <c r="M28" s="93" t="s">
        <v>27</v>
      </c>
      <c r="N28" s="93" t="s">
        <v>28</v>
      </c>
      <c r="O28" s="93" t="s">
        <v>29</v>
      </c>
      <c r="P28" s="93" t="s">
        <v>30</v>
      </c>
      <c r="Q28" s="97">
        <v>97148087804.65</v>
      </c>
      <c r="R28" s="97">
        <v>99949834691.707</v>
      </c>
      <c r="S28" s="98">
        <f>Q28/R28</f>
        <v>0.9719684690254973</v>
      </c>
      <c r="T28" s="98">
        <f>(S28/L28)</f>
        <v>1.0231247042373657</v>
      </c>
      <c r="U28" s="38" t="str">
        <f t="shared" si="2"/>
        <v>SATISFACTORIO</v>
      </c>
      <c r="V28" s="97" t="s">
        <v>239</v>
      </c>
      <c r="W28" s="94" t="s">
        <v>280</v>
      </c>
      <c r="X28" s="93" t="s">
        <v>263</v>
      </c>
    </row>
    <row r="29" spans="1:24" ht="177.75" customHeight="1">
      <c r="A29" s="93">
        <v>5</v>
      </c>
      <c r="B29" s="94" t="s">
        <v>135</v>
      </c>
      <c r="C29" s="93">
        <v>5.1</v>
      </c>
      <c r="D29" s="94" t="s">
        <v>162</v>
      </c>
      <c r="E29" s="93" t="s">
        <v>115</v>
      </c>
      <c r="F29" s="93" t="s">
        <v>185</v>
      </c>
      <c r="G29" s="93" t="s">
        <v>52</v>
      </c>
      <c r="H29" s="95" t="s">
        <v>117</v>
      </c>
      <c r="I29" s="93" t="s">
        <v>144</v>
      </c>
      <c r="J29" s="93" t="s">
        <v>126</v>
      </c>
      <c r="K29" s="93" t="s">
        <v>129</v>
      </c>
      <c r="L29" s="96">
        <v>0.95</v>
      </c>
      <c r="M29" s="93" t="s">
        <v>27</v>
      </c>
      <c r="N29" s="93" t="s">
        <v>28</v>
      </c>
      <c r="O29" s="93" t="s">
        <v>29</v>
      </c>
      <c r="P29" s="93" t="s">
        <v>30</v>
      </c>
      <c r="Q29" s="97">
        <v>3361044647</v>
      </c>
      <c r="R29" s="97">
        <v>3559647450</v>
      </c>
      <c r="S29" s="98">
        <f t="shared" si="4"/>
        <v>0.9442071705724678</v>
      </c>
      <c r="T29" s="98">
        <f t="shared" si="5"/>
        <v>0.993902284813124</v>
      </c>
      <c r="U29" s="40" t="str">
        <f t="shared" si="2"/>
        <v>ACEPTABLE</v>
      </c>
      <c r="V29" s="97" t="s">
        <v>240</v>
      </c>
      <c r="W29" s="94" t="s">
        <v>279</v>
      </c>
      <c r="X29" s="93" t="s">
        <v>263</v>
      </c>
    </row>
    <row r="30" spans="1:24" ht="99.75" customHeight="1">
      <c r="A30" s="93">
        <v>5</v>
      </c>
      <c r="B30" s="94" t="s">
        <v>135</v>
      </c>
      <c r="C30" s="93">
        <v>5.1</v>
      </c>
      <c r="D30" s="94" t="s">
        <v>162</v>
      </c>
      <c r="E30" s="93" t="s">
        <v>115</v>
      </c>
      <c r="F30" s="93" t="s">
        <v>185</v>
      </c>
      <c r="G30" s="93" t="s">
        <v>53</v>
      </c>
      <c r="H30" s="95" t="s">
        <v>118</v>
      </c>
      <c r="I30" s="93" t="s">
        <v>145</v>
      </c>
      <c r="J30" s="93" t="s">
        <v>126</v>
      </c>
      <c r="K30" s="93" t="s">
        <v>129</v>
      </c>
      <c r="L30" s="96">
        <v>0.9</v>
      </c>
      <c r="M30" s="93" t="s">
        <v>27</v>
      </c>
      <c r="N30" s="93" t="s">
        <v>28</v>
      </c>
      <c r="O30" s="93" t="s">
        <v>29</v>
      </c>
      <c r="P30" s="93" t="s">
        <v>30</v>
      </c>
      <c r="Q30" s="97">
        <v>706665031.13</v>
      </c>
      <c r="R30" s="97">
        <v>800729135.54</v>
      </c>
      <c r="S30" s="98">
        <f t="shared" si="4"/>
        <v>0.8825269367192883</v>
      </c>
      <c r="T30" s="98">
        <f t="shared" si="5"/>
        <v>0.9805854852436536</v>
      </c>
      <c r="U30" s="40" t="str">
        <f t="shared" si="2"/>
        <v>ACEPTABLE</v>
      </c>
      <c r="V30" s="97" t="s">
        <v>241</v>
      </c>
      <c r="W30" s="94" t="s">
        <v>280</v>
      </c>
      <c r="X30" s="93" t="s">
        <v>263</v>
      </c>
    </row>
    <row r="31" spans="1:24" ht="101.25" customHeight="1">
      <c r="A31" s="93">
        <v>5</v>
      </c>
      <c r="B31" s="94" t="s">
        <v>135</v>
      </c>
      <c r="C31" s="93">
        <v>5.1</v>
      </c>
      <c r="D31" s="94" t="s">
        <v>162</v>
      </c>
      <c r="E31" s="93" t="s">
        <v>115</v>
      </c>
      <c r="F31" s="93" t="s">
        <v>185</v>
      </c>
      <c r="G31" s="93" t="s">
        <v>120</v>
      </c>
      <c r="H31" s="95" t="s">
        <v>119</v>
      </c>
      <c r="I31" s="93" t="s">
        <v>145</v>
      </c>
      <c r="J31" s="93" t="s">
        <v>126</v>
      </c>
      <c r="K31" s="93" t="s">
        <v>129</v>
      </c>
      <c r="L31" s="96">
        <v>0.95</v>
      </c>
      <c r="M31" s="93" t="s">
        <v>27</v>
      </c>
      <c r="N31" s="93" t="s">
        <v>28</v>
      </c>
      <c r="O31" s="93" t="s">
        <v>29</v>
      </c>
      <c r="P31" s="93" t="s">
        <v>30</v>
      </c>
      <c r="Q31" s="97">
        <v>176269752669.06</v>
      </c>
      <c r="R31" s="97">
        <v>180113335533.93</v>
      </c>
      <c r="S31" s="98">
        <f t="shared" si="4"/>
        <v>0.9786601982941683</v>
      </c>
      <c r="T31" s="98">
        <f t="shared" si="5"/>
        <v>1.030168629783335</v>
      </c>
      <c r="U31" s="40" t="str">
        <f t="shared" si="2"/>
        <v>SATISFACTORIO</v>
      </c>
      <c r="V31" s="97" t="s">
        <v>242</v>
      </c>
      <c r="W31" s="94" t="s">
        <v>283</v>
      </c>
      <c r="X31" s="93" t="s">
        <v>263</v>
      </c>
    </row>
    <row r="32" spans="1:24" ht="117" customHeight="1">
      <c r="A32" s="93">
        <v>3</v>
      </c>
      <c r="B32" s="94" t="s">
        <v>132</v>
      </c>
      <c r="C32" s="93">
        <v>3.8</v>
      </c>
      <c r="D32" s="94" t="s">
        <v>159</v>
      </c>
      <c r="E32" s="93" t="s">
        <v>122</v>
      </c>
      <c r="F32" s="93" t="s">
        <v>32</v>
      </c>
      <c r="G32" s="93" t="s">
        <v>123</v>
      </c>
      <c r="H32" s="95" t="s">
        <v>163</v>
      </c>
      <c r="I32" s="93" t="s">
        <v>124</v>
      </c>
      <c r="J32" s="93">
        <v>1</v>
      </c>
      <c r="K32" s="93" t="s">
        <v>129</v>
      </c>
      <c r="L32" s="96">
        <v>1</v>
      </c>
      <c r="M32" s="93" t="s">
        <v>27</v>
      </c>
      <c r="N32" s="93" t="s">
        <v>28</v>
      </c>
      <c r="O32" s="93" t="s">
        <v>29</v>
      </c>
      <c r="P32" s="93" t="s">
        <v>30</v>
      </c>
      <c r="Q32" s="97">
        <v>1</v>
      </c>
      <c r="R32" s="97">
        <v>1</v>
      </c>
      <c r="S32" s="98">
        <f t="shared" si="4"/>
        <v>1</v>
      </c>
      <c r="T32" s="98">
        <f t="shared" si="5"/>
        <v>1</v>
      </c>
      <c r="U32" s="40" t="str">
        <f t="shared" si="2"/>
        <v>SATISFACTORIO</v>
      </c>
      <c r="V32" s="97" t="s">
        <v>243</v>
      </c>
      <c r="W32" s="94" t="s">
        <v>281</v>
      </c>
      <c r="X32" s="93" t="s">
        <v>263</v>
      </c>
    </row>
    <row r="33" spans="1:24" ht="162.75" customHeight="1">
      <c r="A33" s="99">
        <v>3</v>
      </c>
      <c r="B33" s="100" t="s">
        <v>132</v>
      </c>
      <c r="C33" s="99">
        <v>3.8</v>
      </c>
      <c r="D33" s="100" t="s">
        <v>159</v>
      </c>
      <c r="E33" s="99" t="s">
        <v>54</v>
      </c>
      <c r="F33" s="99" t="s">
        <v>32</v>
      </c>
      <c r="G33" s="99" t="s">
        <v>55</v>
      </c>
      <c r="H33" s="101" t="s">
        <v>77</v>
      </c>
      <c r="I33" s="99" t="s">
        <v>146</v>
      </c>
      <c r="J33" s="99" t="s">
        <v>126</v>
      </c>
      <c r="K33" s="99" t="s">
        <v>129</v>
      </c>
      <c r="L33" s="102">
        <v>0.95</v>
      </c>
      <c r="M33" s="99" t="s">
        <v>27</v>
      </c>
      <c r="N33" s="99" t="s">
        <v>28</v>
      </c>
      <c r="O33" s="99" t="s">
        <v>29</v>
      </c>
      <c r="P33" s="99" t="s">
        <v>30</v>
      </c>
      <c r="Q33" s="103">
        <v>151024713</v>
      </c>
      <c r="R33" s="103">
        <v>151024713</v>
      </c>
      <c r="S33" s="104">
        <f t="shared" si="4"/>
        <v>1</v>
      </c>
      <c r="T33" s="104">
        <v>1</v>
      </c>
      <c r="U33" s="45" t="str">
        <f aca="true" t="shared" si="6" ref="U33:U42">IF(S33&gt;=95%,$P$7,IF(S33&gt;=70%,$O$7,IF(S33&gt;=50%,$N$7,IF(S33&lt;50%,$M$7,"ojo"))))</f>
        <v>SATISFACTORIO</v>
      </c>
      <c r="V33" s="103" t="s">
        <v>244</v>
      </c>
      <c r="W33" s="100" t="s">
        <v>266</v>
      </c>
      <c r="X33" s="99" t="s">
        <v>263</v>
      </c>
    </row>
    <row r="34" spans="1:24" ht="76.5">
      <c r="A34" s="105">
        <v>3</v>
      </c>
      <c r="B34" s="106" t="s">
        <v>132</v>
      </c>
      <c r="C34" s="105">
        <v>3.4</v>
      </c>
      <c r="D34" s="106" t="s">
        <v>164</v>
      </c>
      <c r="E34" s="105" t="s">
        <v>56</v>
      </c>
      <c r="F34" s="105" t="s">
        <v>32</v>
      </c>
      <c r="G34" s="105" t="s">
        <v>101</v>
      </c>
      <c r="H34" s="107" t="s">
        <v>112</v>
      </c>
      <c r="I34" s="105" t="s">
        <v>179</v>
      </c>
      <c r="J34" s="105" t="s">
        <v>126</v>
      </c>
      <c r="K34" s="105" t="s">
        <v>129</v>
      </c>
      <c r="L34" s="108">
        <v>1</v>
      </c>
      <c r="M34" s="105" t="s">
        <v>27</v>
      </c>
      <c r="N34" s="105" t="s">
        <v>28</v>
      </c>
      <c r="O34" s="105" t="s">
        <v>29</v>
      </c>
      <c r="P34" s="105" t="s">
        <v>30</v>
      </c>
      <c r="Q34" s="109">
        <v>106</v>
      </c>
      <c r="R34" s="109">
        <v>106</v>
      </c>
      <c r="S34" s="110">
        <f t="shared" si="4"/>
        <v>1</v>
      </c>
      <c r="T34" s="110">
        <f>L34</f>
        <v>1</v>
      </c>
      <c r="U34" s="40" t="str">
        <f t="shared" si="6"/>
        <v>SATISFACTORIO</v>
      </c>
      <c r="V34" s="109" t="s">
        <v>245</v>
      </c>
      <c r="W34" s="106" t="s">
        <v>267</v>
      </c>
      <c r="X34" s="105" t="s">
        <v>263</v>
      </c>
    </row>
    <row r="35" spans="1:24" ht="114" customHeight="1">
      <c r="A35" s="105">
        <v>3</v>
      </c>
      <c r="B35" s="106" t="s">
        <v>132</v>
      </c>
      <c r="C35" s="105">
        <v>3.3</v>
      </c>
      <c r="D35" s="106" t="s">
        <v>165</v>
      </c>
      <c r="E35" s="105" t="s">
        <v>56</v>
      </c>
      <c r="F35" s="111" t="s">
        <v>32</v>
      </c>
      <c r="G35" s="105" t="s">
        <v>73</v>
      </c>
      <c r="H35" s="107" t="s">
        <v>111</v>
      </c>
      <c r="I35" s="111" t="s">
        <v>180</v>
      </c>
      <c r="J35" s="105" t="s">
        <v>126</v>
      </c>
      <c r="K35" s="105" t="s">
        <v>129</v>
      </c>
      <c r="L35" s="108">
        <v>1</v>
      </c>
      <c r="M35" s="105" t="s">
        <v>27</v>
      </c>
      <c r="N35" s="105" t="s">
        <v>28</v>
      </c>
      <c r="O35" s="105" t="s">
        <v>29</v>
      </c>
      <c r="P35" s="105" t="s">
        <v>30</v>
      </c>
      <c r="Q35" s="109">
        <v>33</v>
      </c>
      <c r="R35" s="109">
        <v>33</v>
      </c>
      <c r="S35" s="110">
        <f t="shared" si="4"/>
        <v>1</v>
      </c>
      <c r="T35" s="110">
        <f>S35/L35</f>
        <v>1</v>
      </c>
      <c r="U35" s="40" t="str">
        <f t="shared" si="6"/>
        <v>SATISFACTORIO</v>
      </c>
      <c r="V35" s="109" t="s">
        <v>246</v>
      </c>
      <c r="W35" s="141" t="s">
        <v>270</v>
      </c>
      <c r="X35" s="105" t="s">
        <v>263</v>
      </c>
    </row>
    <row r="36" spans="1:24" ht="89.25">
      <c r="A36" s="105">
        <v>4</v>
      </c>
      <c r="B36" s="106" t="s">
        <v>167</v>
      </c>
      <c r="C36" s="105">
        <v>4.3</v>
      </c>
      <c r="D36" s="106" t="s">
        <v>168</v>
      </c>
      <c r="E36" s="105" t="s">
        <v>56</v>
      </c>
      <c r="F36" s="111" t="s">
        <v>32</v>
      </c>
      <c r="G36" s="105" t="s">
        <v>183</v>
      </c>
      <c r="H36" s="107" t="s">
        <v>181</v>
      </c>
      <c r="I36" s="105" t="s">
        <v>182</v>
      </c>
      <c r="J36" s="105" t="s">
        <v>126</v>
      </c>
      <c r="K36" s="105" t="s">
        <v>129</v>
      </c>
      <c r="L36" s="108">
        <v>1</v>
      </c>
      <c r="M36" s="105" t="s">
        <v>27</v>
      </c>
      <c r="N36" s="105" t="s">
        <v>28</v>
      </c>
      <c r="O36" s="105" t="s">
        <v>29</v>
      </c>
      <c r="P36" s="105" t="s">
        <v>30</v>
      </c>
      <c r="Q36" s="109">
        <v>28</v>
      </c>
      <c r="R36" s="109">
        <v>28</v>
      </c>
      <c r="S36" s="110">
        <f t="shared" si="4"/>
        <v>1</v>
      </c>
      <c r="T36" s="110">
        <f>S36/L36</f>
        <v>1</v>
      </c>
      <c r="U36" s="40" t="str">
        <f t="shared" si="6"/>
        <v>SATISFACTORIO</v>
      </c>
      <c r="V36" s="109" t="s">
        <v>247</v>
      </c>
      <c r="W36" s="106" t="s">
        <v>268</v>
      </c>
      <c r="X36" s="105" t="s">
        <v>263</v>
      </c>
    </row>
    <row r="37" spans="1:24" ht="89.25">
      <c r="A37" s="112">
        <v>4</v>
      </c>
      <c r="B37" s="113" t="s">
        <v>167</v>
      </c>
      <c r="C37" s="112">
        <v>4.3</v>
      </c>
      <c r="D37" s="113" t="s">
        <v>168</v>
      </c>
      <c r="E37" s="112" t="s">
        <v>57</v>
      </c>
      <c r="F37" s="112" t="s">
        <v>58</v>
      </c>
      <c r="G37" s="112" t="s">
        <v>59</v>
      </c>
      <c r="H37" s="114" t="s">
        <v>105</v>
      </c>
      <c r="I37" s="112" t="s">
        <v>186</v>
      </c>
      <c r="J37" s="112" t="s">
        <v>126</v>
      </c>
      <c r="K37" s="112" t="s">
        <v>129</v>
      </c>
      <c r="L37" s="115">
        <v>1</v>
      </c>
      <c r="M37" s="112" t="s">
        <v>27</v>
      </c>
      <c r="N37" s="112" t="s">
        <v>28</v>
      </c>
      <c r="O37" s="112" t="s">
        <v>29</v>
      </c>
      <c r="P37" s="112" t="s">
        <v>30</v>
      </c>
      <c r="Q37" s="116">
        <v>10</v>
      </c>
      <c r="R37" s="116">
        <v>18</v>
      </c>
      <c r="S37" s="117">
        <f t="shared" si="4"/>
        <v>0.5555555555555556</v>
      </c>
      <c r="T37" s="117">
        <f>S37/L37</f>
        <v>0.5555555555555556</v>
      </c>
      <c r="U37" s="40" t="str">
        <f t="shared" si="6"/>
        <v>MINIMO</v>
      </c>
      <c r="V37" s="116" t="s">
        <v>248</v>
      </c>
      <c r="W37" s="113" t="s">
        <v>289</v>
      </c>
      <c r="X37" s="112" t="s">
        <v>287</v>
      </c>
    </row>
    <row r="38" spans="1:24" ht="89.25">
      <c r="A38" s="118">
        <v>4</v>
      </c>
      <c r="B38" s="119" t="s">
        <v>167</v>
      </c>
      <c r="C38" s="118">
        <v>4.2</v>
      </c>
      <c r="D38" s="119" t="s">
        <v>169</v>
      </c>
      <c r="E38" s="118" t="s">
        <v>80</v>
      </c>
      <c r="F38" s="118" t="s">
        <v>32</v>
      </c>
      <c r="G38" s="118" t="s">
        <v>106</v>
      </c>
      <c r="H38" s="120" t="s">
        <v>125</v>
      </c>
      <c r="I38" s="118" t="s">
        <v>147</v>
      </c>
      <c r="J38" s="118" t="s">
        <v>126</v>
      </c>
      <c r="K38" s="118" t="s">
        <v>129</v>
      </c>
      <c r="L38" s="121">
        <v>1</v>
      </c>
      <c r="M38" s="118" t="s">
        <v>27</v>
      </c>
      <c r="N38" s="118" t="s">
        <v>28</v>
      </c>
      <c r="O38" s="118" t="s">
        <v>29</v>
      </c>
      <c r="P38" s="118" t="s">
        <v>30</v>
      </c>
      <c r="Q38" s="122">
        <v>256</v>
      </c>
      <c r="R38" s="122">
        <v>256</v>
      </c>
      <c r="S38" s="123">
        <f t="shared" si="4"/>
        <v>1</v>
      </c>
      <c r="T38" s="123">
        <f>(S38/L38)</f>
        <v>1</v>
      </c>
      <c r="U38" s="40" t="str">
        <f t="shared" si="6"/>
        <v>SATISFACTORIO</v>
      </c>
      <c r="V38" s="122" t="s">
        <v>249</v>
      </c>
      <c r="W38" s="119" t="s">
        <v>284</v>
      </c>
      <c r="X38" s="118" t="s">
        <v>263</v>
      </c>
    </row>
    <row r="39" spans="1:24" ht="204">
      <c r="A39" s="128">
        <v>6</v>
      </c>
      <c r="B39" s="129" t="s">
        <v>131</v>
      </c>
      <c r="C39" s="128">
        <v>6.3</v>
      </c>
      <c r="D39" s="129" t="s">
        <v>173</v>
      </c>
      <c r="E39" s="128" t="s">
        <v>65</v>
      </c>
      <c r="F39" s="128" t="s">
        <v>32</v>
      </c>
      <c r="G39" s="128" t="s">
        <v>66</v>
      </c>
      <c r="H39" s="130" t="s">
        <v>113</v>
      </c>
      <c r="I39" s="128" t="s">
        <v>175</v>
      </c>
      <c r="J39" s="128" t="s">
        <v>126</v>
      </c>
      <c r="K39" s="128" t="s">
        <v>129</v>
      </c>
      <c r="L39" s="128" t="s">
        <v>36</v>
      </c>
      <c r="M39" s="128" t="s">
        <v>27</v>
      </c>
      <c r="N39" s="128" t="s">
        <v>28</v>
      </c>
      <c r="O39" s="128" t="s">
        <v>29</v>
      </c>
      <c r="P39" s="128" t="s">
        <v>30</v>
      </c>
      <c r="Q39" s="131">
        <v>13</v>
      </c>
      <c r="R39" s="131">
        <v>13</v>
      </c>
      <c r="S39" s="132">
        <f>Q39/R39</f>
        <v>1</v>
      </c>
      <c r="T39" s="133">
        <f>(S39/L39)</f>
        <v>1</v>
      </c>
      <c r="U39" s="40" t="str">
        <f>IF(S39&gt;=95%,$P$7,IF(S39&gt;=70%,$O$7,IF(S39&gt;=50%,$N$7,IF(S39&lt;50%,$M$7,"ojo"))))</f>
        <v>SATISFACTORIO</v>
      </c>
      <c r="V39" s="131" t="s">
        <v>251</v>
      </c>
      <c r="W39" s="129" t="s">
        <v>277</v>
      </c>
      <c r="X39" s="128" t="s">
        <v>278</v>
      </c>
    </row>
    <row r="40" spans="1:24" ht="106.5" customHeight="1">
      <c r="A40" s="124">
        <v>3</v>
      </c>
      <c r="B40" s="125" t="s">
        <v>132</v>
      </c>
      <c r="C40" s="124">
        <v>3.1</v>
      </c>
      <c r="D40" s="125" t="s">
        <v>170</v>
      </c>
      <c r="E40" s="124" t="s">
        <v>60</v>
      </c>
      <c r="F40" s="124" t="s">
        <v>32</v>
      </c>
      <c r="G40" s="124" t="s">
        <v>61</v>
      </c>
      <c r="H40" s="126" t="s">
        <v>78</v>
      </c>
      <c r="I40" s="124" t="s">
        <v>171</v>
      </c>
      <c r="J40" s="124" t="s">
        <v>126</v>
      </c>
      <c r="K40" s="124" t="s">
        <v>129</v>
      </c>
      <c r="L40" s="127">
        <v>0.9</v>
      </c>
      <c r="M40" s="124" t="s">
        <v>27</v>
      </c>
      <c r="N40" s="124" t="s">
        <v>28</v>
      </c>
      <c r="O40" s="124" t="s">
        <v>29</v>
      </c>
      <c r="P40" s="124" t="s">
        <v>30</v>
      </c>
      <c r="Q40" s="144">
        <v>9955</v>
      </c>
      <c r="R40" s="144">
        <v>185</v>
      </c>
      <c r="S40" s="145">
        <f>(Q40/R40)/100</f>
        <v>0.5381081081081082</v>
      </c>
      <c r="T40" s="145">
        <f>(S40/L40)</f>
        <v>0.5978978978978979</v>
      </c>
      <c r="U40" s="40" t="str">
        <f>IF(T40&gt;=95%,$P$7,IF(T40&gt;=70%,$O$7,IF(T40&gt;=50%,$N$7,IF(T40&lt;50%,$M$7,"ojo"))))</f>
        <v>MINIMO</v>
      </c>
      <c r="V40" s="144" t="s">
        <v>260</v>
      </c>
      <c r="W40" s="125" t="s">
        <v>293</v>
      </c>
      <c r="X40" s="124" t="s">
        <v>287</v>
      </c>
    </row>
    <row r="41" spans="1:24" ht="87" customHeight="1">
      <c r="A41" s="124">
        <v>3</v>
      </c>
      <c r="B41" s="125" t="s">
        <v>132</v>
      </c>
      <c r="C41" s="124">
        <v>3.1</v>
      </c>
      <c r="D41" s="125" t="s">
        <v>170</v>
      </c>
      <c r="E41" s="124" t="s">
        <v>60</v>
      </c>
      <c r="F41" s="124" t="s">
        <v>32</v>
      </c>
      <c r="G41" s="124" t="s">
        <v>62</v>
      </c>
      <c r="H41" s="126" t="s">
        <v>79</v>
      </c>
      <c r="I41" s="124" t="s">
        <v>171</v>
      </c>
      <c r="J41" s="124" t="s">
        <v>126</v>
      </c>
      <c r="K41" s="124" t="s">
        <v>129</v>
      </c>
      <c r="L41" s="127">
        <v>0.9</v>
      </c>
      <c r="M41" s="124" t="s">
        <v>27</v>
      </c>
      <c r="N41" s="124" t="s">
        <v>28</v>
      </c>
      <c r="O41" s="124" t="s">
        <v>29</v>
      </c>
      <c r="P41" s="124" t="s">
        <v>30</v>
      </c>
      <c r="Q41" s="144">
        <v>8801</v>
      </c>
      <c r="R41" s="144">
        <v>130</v>
      </c>
      <c r="S41" s="145">
        <f>(Q41/R41)/100</f>
        <v>0.677</v>
      </c>
      <c r="T41" s="145">
        <f>(S41/L41)</f>
        <v>0.7522222222222222</v>
      </c>
      <c r="U41" s="40" t="str">
        <f t="shared" si="6"/>
        <v>MINIMO</v>
      </c>
      <c r="V41" s="144" t="s">
        <v>261</v>
      </c>
      <c r="W41" s="125" t="s">
        <v>292</v>
      </c>
      <c r="X41" s="124" t="s">
        <v>287</v>
      </c>
    </row>
    <row r="42" spans="1:24" ht="117" customHeight="1">
      <c r="A42" s="124">
        <v>3</v>
      </c>
      <c r="B42" s="125" t="s">
        <v>132</v>
      </c>
      <c r="C42" s="124">
        <v>3.2</v>
      </c>
      <c r="D42" s="125" t="s">
        <v>172</v>
      </c>
      <c r="E42" s="124" t="s">
        <v>60</v>
      </c>
      <c r="F42" s="124" t="s">
        <v>32</v>
      </c>
      <c r="G42" s="124" t="s">
        <v>63</v>
      </c>
      <c r="H42" s="126" t="s">
        <v>64</v>
      </c>
      <c r="I42" s="124" t="s">
        <v>148</v>
      </c>
      <c r="J42" s="124" t="s">
        <v>126</v>
      </c>
      <c r="K42" s="124" t="s">
        <v>129</v>
      </c>
      <c r="L42" s="127">
        <v>0.9</v>
      </c>
      <c r="M42" s="124" t="s">
        <v>27</v>
      </c>
      <c r="N42" s="124" t="s">
        <v>28</v>
      </c>
      <c r="O42" s="124" t="s">
        <v>29</v>
      </c>
      <c r="P42" s="124" t="s">
        <v>30</v>
      </c>
      <c r="Q42" s="144">
        <v>2718</v>
      </c>
      <c r="R42" s="144">
        <v>32</v>
      </c>
      <c r="S42" s="145">
        <f>(Q42/R42)/100</f>
        <v>0.849375</v>
      </c>
      <c r="T42" s="145">
        <f>(S42/L42)</f>
        <v>0.94375</v>
      </c>
      <c r="U42" s="40" t="str">
        <f t="shared" si="6"/>
        <v>ACEPTABLE</v>
      </c>
      <c r="V42" s="144" t="s">
        <v>250</v>
      </c>
      <c r="W42" s="125" t="s">
        <v>294</v>
      </c>
      <c r="X42" s="124" t="s">
        <v>287</v>
      </c>
    </row>
    <row r="44" ht="15">
      <c r="H44" s="27"/>
    </row>
    <row r="45" spans="1:19" ht="15">
      <c r="A45" s="1"/>
      <c r="B45" s="168"/>
      <c r="C45" s="168"/>
      <c r="D45" s="168"/>
      <c r="E45" s="1"/>
      <c r="F45" s="1"/>
      <c r="G45" s="1"/>
      <c r="H45" s="1"/>
      <c r="I45" s="1"/>
      <c r="J45" s="1"/>
      <c r="K45" s="1"/>
      <c r="L45" s="2"/>
      <c r="M45" s="2"/>
      <c r="N45" s="2"/>
      <c r="O45" s="2"/>
      <c r="P45" s="2"/>
      <c r="Q45" s="2"/>
      <c r="R45" s="2"/>
      <c r="S45" s="1"/>
    </row>
    <row r="46" ht="15">
      <c r="W46" s="143"/>
    </row>
    <row r="47" ht="15">
      <c r="W47" s="143"/>
    </row>
    <row r="48" spans="13:23" ht="15">
      <c r="M48" s="1"/>
      <c r="N48" s="1"/>
      <c r="W48" s="143"/>
    </row>
    <row r="49" spans="13:23" ht="15">
      <c r="M49" s="1"/>
      <c r="N49" s="1"/>
      <c r="W49" s="143"/>
    </row>
    <row r="50" spans="13:23" ht="15">
      <c r="M50" s="1"/>
      <c r="N50" s="1"/>
      <c r="W50" s="143"/>
    </row>
    <row r="51" spans="13:23" ht="15">
      <c r="M51" s="1"/>
      <c r="N51" s="1"/>
      <c r="W51" s="143"/>
    </row>
  </sheetData>
  <sheetProtection/>
  <mergeCells count="14">
    <mergeCell ref="V5:X5"/>
    <mergeCell ref="B45:D45"/>
    <mergeCell ref="A6:D6"/>
    <mergeCell ref="E6:L6"/>
    <mergeCell ref="M6:P6"/>
    <mergeCell ref="Q6:X6"/>
    <mergeCell ref="V1:X3"/>
    <mergeCell ref="V4:X4"/>
    <mergeCell ref="A1:C3"/>
    <mergeCell ref="A4:C4"/>
    <mergeCell ref="M4:U4"/>
    <mergeCell ref="D4:L4"/>
    <mergeCell ref="D2:U3"/>
    <mergeCell ref="D1:U1"/>
  </mergeCells>
  <conditionalFormatting sqref="U7:U14 U16:U19 U21:U42">
    <cfRule type="cellIs" priority="104" dxfId="8" operator="equal" stopIfTrue="1">
      <formula>"INSATISFACTORIO"</formula>
    </cfRule>
  </conditionalFormatting>
  <conditionalFormatting sqref="U8:U14 U16:U19 U21:U42">
    <cfRule type="cellIs" priority="83" dxfId="2" operator="equal" stopIfTrue="1">
      <formula>"MINIMO"</formula>
    </cfRule>
    <cfRule type="cellIs" priority="84" dxfId="1" operator="equal" stopIfTrue="1">
      <formula>"SATISFACTORIO"</formula>
    </cfRule>
    <cfRule type="cellIs" priority="85" dxfId="0" operator="equal" stopIfTrue="1">
      <formula>"ACEPTABLE"</formula>
    </cfRule>
    <cfRule type="cellIs" priority="86" dxfId="0" operator="equal" stopIfTrue="1">
      <formula>"""ACEPTABLE"""</formula>
    </cfRule>
    <cfRule type="cellIs" priority="87" dxfId="1" operator="equal" stopIfTrue="1">
      <formula>"""SATISFACTORIO"""</formula>
    </cfRule>
  </conditionalFormatting>
  <conditionalFormatting sqref="U18:U19 U21:U26">
    <cfRule type="cellIs" priority="18" dxfId="8" operator="equal" stopIfTrue="1">
      <formula>"INSATISFACTORIO"</formula>
    </cfRule>
  </conditionalFormatting>
  <conditionalFormatting sqref="U18:U19 U21:U26">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fRule type="cellIs" priority="16" dxfId="0" operator="equal" stopIfTrue="1">
      <formula>"""ACEPTABLE"""</formula>
    </cfRule>
    <cfRule type="cellIs" priority="17"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74" t="s">
        <v>81</v>
      </c>
      <c r="B1">
        <v>100</v>
      </c>
    </row>
    <row r="2" spans="1:2" ht="15">
      <c r="A2" s="174"/>
      <c r="B2">
        <v>100</v>
      </c>
    </row>
    <row r="3" spans="1:2" ht="15">
      <c r="A3" s="174"/>
      <c r="B3">
        <v>100</v>
      </c>
    </row>
    <row r="4" spans="1:2" ht="15">
      <c r="A4" s="174"/>
      <c r="B4">
        <v>100</v>
      </c>
    </row>
    <row r="5" spans="1:2" ht="15">
      <c r="A5" s="175" t="s">
        <v>83</v>
      </c>
      <c r="B5">
        <v>55</v>
      </c>
    </row>
    <row r="6" spans="1:2" ht="15">
      <c r="A6" s="175"/>
      <c r="B6">
        <v>100</v>
      </c>
    </row>
    <row r="7" spans="1:2" ht="15">
      <c r="A7" s="175"/>
      <c r="B7">
        <v>40</v>
      </c>
    </row>
    <row r="8" spans="1:2" ht="15">
      <c r="A8" s="175"/>
      <c r="B8">
        <v>95</v>
      </c>
    </row>
    <row r="9" spans="1:2" ht="15">
      <c r="A9" s="176" t="s">
        <v>82</v>
      </c>
      <c r="B9">
        <v>100</v>
      </c>
    </row>
    <row r="10" spans="1:2" ht="15">
      <c r="A10" s="176"/>
      <c r="B10">
        <v>100</v>
      </c>
    </row>
    <row r="11" spans="1:2" ht="15">
      <c r="A11" s="177" t="s">
        <v>84</v>
      </c>
      <c r="B11">
        <v>96</v>
      </c>
    </row>
    <row r="12" spans="1:2" ht="15">
      <c r="A12" s="177"/>
      <c r="B12">
        <v>100</v>
      </c>
    </row>
    <row r="13" spans="1:2" ht="15">
      <c r="A13" s="6" t="s">
        <v>85</v>
      </c>
      <c r="B13">
        <v>100</v>
      </c>
    </row>
    <row r="14" spans="1:2" ht="15">
      <c r="A14" s="178" t="s">
        <v>86</v>
      </c>
      <c r="B14">
        <v>100</v>
      </c>
    </row>
    <row r="15" spans="1:2" ht="15">
      <c r="A15" s="179"/>
      <c r="B15">
        <v>86</v>
      </c>
    </row>
    <row r="16" spans="1:2" ht="15">
      <c r="A16" s="179"/>
      <c r="B16">
        <v>100</v>
      </c>
    </row>
    <row r="17" spans="1:2" ht="15">
      <c r="A17" s="180"/>
      <c r="B17">
        <v>25</v>
      </c>
    </row>
    <row r="18" spans="1:2" ht="15">
      <c r="A18" s="181" t="s">
        <v>87</v>
      </c>
      <c r="B18">
        <v>53</v>
      </c>
    </row>
    <row r="19" spans="1:2" ht="15">
      <c r="A19" s="181"/>
      <c r="B19">
        <v>100</v>
      </c>
    </row>
    <row r="20" spans="1:2" ht="15">
      <c r="A20" s="183" t="s">
        <v>88</v>
      </c>
      <c r="B20">
        <v>100</v>
      </c>
    </row>
    <row r="21" spans="1:2" ht="15">
      <c r="A21" s="183"/>
      <c r="B21">
        <v>100</v>
      </c>
    </row>
    <row r="22" spans="1:2" ht="15">
      <c r="A22" s="183"/>
      <c r="B22">
        <v>100</v>
      </c>
    </row>
    <row r="23" spans="1:2" ht="15">
      <c r="A23" s="184" t="s">
        <v>89</v>
      </c>
      <c r="B23">
        <v>99</v>
      </c>
    </row>
    <row r="24" spans="1:2" ht="15">
      <c r="A24" s="184"/>
      <c r="B24">
        <v>100</v>
      </c>
    </row>
    <row r="25" spans="1:2" ht="15">
      <c r="A25" s="184"/>
      <c r="B25">
        <v>88</v>
      </c>
    </row>
    <row r="26" spans="1:2" ht="15">
      <c r="A26" s="185" t="s">
        <v>90</v>
      </c>
      <c r="B26">
        <v>75</v>
      </c>
    </row>
    <row r="27" spans="1:2" ht="15">
      <c r="A27" s="185"/>
      <c r="B27">
        <v>24</v>
      </c>
    </row>
    <row r="28" spans="1:7" ht="15">
      <c r="A28" s="186" t="s">
        <v>91</v>
      </c>
      <c r="B28" s="7">
        <v>100</v>
      </c>
      <c r="C28" s="173" t="s">
        <v>92</v>
      </c>
      <c r="D28" s="173"/>
      <c r="E28" s="173"/>
      <c r="F28" s="173"/>
      <c r="G28" s="173"/>
    </row>
    <row r="29" spans="1:2" ht="15">
      <c r="A29" s="186"/>
      <c r="B29">
        <v>100</v>
      </c>
    </row>
    <row r="30" spans="1:2" ht="15">
      <c r="A30" s="182" t="s">
        <v>93</v>
      </c>
      <c r="B30">
        <v>100</v>
      </c>
    </row>
    <row r="31" spans="1:2" ht="15">
      <c r="A31" s="182"/>
      <c r="B31">
        <v>0</v>
      </c>
    </row>
    <row r="32" spans="1:2" ht="15">
      <c r="A32" s="182"/>
      <c r="B32">
        <v>70</v>
      </c>
    </row>
    <row r="33" spans="1:2" ht="15">
      <c r="A33" s="8" t="s">
        <v>94</v>
      </c>
      <c r="B33">
        <v>100</v>
      </c>
    </row>
    <row r="34" spans="1:2" ht="15">
      <c r="A34" s="181" t="s">
        <v>95</v>
      </c>
      <c r="B34">
        <v>100</v>
      </c>
    </row>
    <row r="35" spans="1:2" ht="15">
      <c r="A35" s="181"/>
      <c r="B35">
        <v>100</v>
      </c>
    </row>
    <row r="36" spans="1:2" ht="15">
      <c r="A36" s="181"/>
      <c r="B36">
        <v>63</v>
      </c>
    </row>
    <row r="37" spans="1:2" ht="15">
      <c r="A37" s="181"/>
      <c r="B37">
        <v>53</v>
      </c>
    </row>
    <row r="38" spans="1:2" ht="15">
      <c r="A38" s="9" t="s">
        <v>96</v>
      </c>
      <c r="B38">
        <v>100</v>
      </c>
    </row>
    <row r="39" ht="33.75">
      <c r="B39" s="10">
        <f>SUM(B1:B38)</f>
        <v>3222</v>
      </c>
    </row>
  </sheetData>
  <sheetProtection/>
  <mergeCells count="13">
    <mergeCell ref="A30:A32"/>
    <mergeCell ref="A34:A37"/>
    <mergeCell ref="A20:A22"/>
    <mergeCell ref="A23:A25"/>
    <mergeCell ref="A26:A27"/>
    <mergeCell ref="A28:A29"/>
    <mergeCell ref="C28:G28"/>
    <mergeCell ref="A1:A4"/>
    <mergeCell ref="A5:A8"/>
    <mergeCell ref="A9:A10"/>
    <mergeCell ref="A11:A12"/>
    <mergeCell ref="A14:A17"/>
    <mergeCell ref="A18:A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13" t="s">
        <v>100</v>
      </c>
    </row>
    <row r="14" ht="24" customHeight="1">
      <c r="A14" s="13" t="s">
        <v>99</v>
      </c>
    </row>
    <row r="15" ht="29.25" customHeight="1">
      <c r="A15" s="12" t="s">
        <v>98</v>
      </c>
    </row>
    <row r="16" ht="33" customHeight="1">
      <c r="A16" s="11"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2013-07-27T17:18:17Z</cp:lastPrinted>
  <dcterms:created xsi:type="dcterms:W3CDTF">2009-10-06T19:46:28Z</dcterms:created>
  <dcterms:modified xsi:type="dcterms:W3CDTF">2015-02-09T19:31:09Z</dcterms:modified>
  <cp:category/>
  <cp:version/>
  <cp:contentType/>
  <cp:contentStatus/>
</cp:coreProperties>
</file>